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valiação" sheetId="1" state="visible" r:id="rId2"/>
    <sheet name="Cópia de Avaliação" sheetId="2" state="visible" r:id="rId3"/>
    <sheet name="Pesos" sheetId="3" state="visible" r:id="rId4"/>
  </sheets>
  <calcPr iterateCount="100" refMode="A1" iterate="false" iterateDelta="0.0001"/>
  <extLst>
    <ext xmlns:loext="http://schemas.libreoffice.org/" uri="{7626C862-2A13-11E5-B345-FEFF819CDC9F}">
      <loext:extCalcPr stringRefSyntax="CalcA1ExcelA1"/>
    </ext>
  </extLst>
</workbook>
</file>

<file path=xl/comments3.xml><?xml version="1.0" encoding="utf-8"?>
<comments xmlns="http://schemas.openxmlformats.org/spreadsheetml/2006/main" xmlns:xdr="http://schemas.openxmlformats.org/drawingml/2006/spreadsheetDrawing">
  <authors>
    <author> </author>
  </authors>
  <commentList>
    <comment ref="A59" authorId="0">
      <text>
        <r>
          <rPr>
            <sz val="10"/>
            <color rgb="FF000000"/>
            <rFont val="Arial"/>
            <family val="0"/>
          </rPr>
          <t xml:space="preserve">Essa pergunta talvez fosse melhor substituí-la por “possuir setro responsável pelo controle interno, ou talvez suprimi-la pois a unidade de controle interno e a auditoria interna já configuram controles sobre os registros contábeis
</t>
        </r>
      </text>
    </comment>
    <comment ref="B59" authorId="0">
      <text>
        <r>
          <rPr>
            <sz val="10"/>
            <color rgb="FF000000"/>
            <rFont val="Arial"/>
            <family val="0"/>
          </rPr>
          <t xml:space="preserve">Essa pergunta talvez fosse melhor substituí-la por “possuir setro responsável pelo controle interno, ou talvez suprimi-la pois a unidade de controle interno e a auditoria interna já configuram controles sobre os registros contábeis
</t>
        </r>
      </text>
    </comment>
  </commentList>
</comments>
</file>

<file path=xl/sharedStrings.xml><?xml version="1.0" encoding="utf-8"?>
<sst xmlns="http://schemas.openxmlformats.org/spreadsheetml/2006/main" count="303" uniqueCount="205">
  <si>
    <t xml:space="preserve">RELATÓRIO DE CONFORMIDADE</t>
  </si>
  <si>
    <t xml:space="preserve">Pessoa Jurídica contratada: (razão social)                                   CNPJ:                                     Órgão contratante:                                           N° do contrato:</t>
  </si>
  <si>
    <t xml:space="preserve">Responsável pelas informações:                                                           CPF:                                         Cargo:                                                         E-mail / Telefone:</t>
  </si>
  <si>
    <r>
      <rPr>
        <b val="true"/>
        <sz val="12"/>
        <color rgb="FFFFFFFF"/>
        <rFont val="Arial"/>
        <family val="0"/>
      </rPr>
      <t xml:space="preserve">Trata-se de uma Avaliação Simplificada?</t>
    </r>
    <r>
      <rPr>
        <sz val="12"/>
        <color rgb="FFFFFFFF"/>
        <rFont val="Arial"/>
        <family val="0"/>
      </rPr>
      <t xml:space="preserve"> (O Programa de Integridade foi implantado a menos de 12 meses?)</t>
    </r>
  </si>
  <si>
    <t xml:space="preserve">Não</t>
  </si>
  <si>
    <r>
      <rPr>
        <b val="true"/>
        <sz val="12"/>
        <color rgb="FFFFFFFF"/>
        <rFont val="Arial"/>
        <family val="0"/>
      </rPr>
      <t xml:space="preserve">Resposta 
</t>
    </r>
    <r>
      <rPr>
        <sz val="12"/>
        <color rgb="FFA4C2F4"/>
        <rFont val="Arial"/>
        <family val="0"/>
      </rPr>
      <t xml:space="preserve">(Sim / Não / Parcialmente / N/A)</t>
    </r>
  </si>
  <si>
    <r>
      <rPr>
        <b val="true"/>
        <sz val="12"/>
        <color rgb="FFFFFFFF"/>
        <rFont val="Arial"/>
        <family val="0"/>
      </rPr>
      <t xml:space="preserve">Pontuação Adquirida
</t>
    </r>
    <r>
      <rPr>
        <sz val="12"/>
        <color rgb="FFA4C2F4"/>
        <rFont val="Arial"/>
        <family val="0"/>
      </rPr>
      <t xml:space="preserve">Não = 0%
Parcialmente = 50%
Sim = 100%</t>
    </r>
  </si>
  <si>
    <t xml:space="preserve">Justificativa e comprovação da resposta</t>
  </si>
  <si>
    <t xml:space="preserve">Exemplos de Documentos Comprobatórios
(Não Exaustivo)</t>
  </si>
  <si>
    <t xml:space="preserve">1.1 Foram realizadas manifestações de apoio ao programa de integridade pela alta administração nos últimos 12 meses?")</t>
  </si>
  <si>
    <t xml:space="preserve">JKNKJNKJNKJ </t>
  </si>
  <si>
    <t xml:space="preserve">Mensagens de apoio ao programa: inseridas em emails enviados ao empregados e terceiros; entrevistas que abordam o tema; notícias em informativos internos; campanhas institucionais; mensagem de membros da alta direção no Código de Ética e em outras políticas de integridade; mensagem na página eletrônica da empresa sobre o compromisso da alta direção com a ética e a integridade.</t>
  </si>
  <si>
    <t xml:space="preserve">1.2 A alta direção participou da implantação e supervisão das atividades relacionadas ao programa de integridade?")</t>
  </si>
  <si>
    <t xml:space="preserve">Atas que demonstrem a abordagem do tema em reuniões com participação de membros da alta direção; documentos que comprovem o recebimento e análise de indicadores e estatísticas sobre o Programa de Integridade; assinaturas de membros da alta direção em relatórios de atividades do Programa de Integridade; cópias de comunicações internas trocadas entre a alta direção e os responsáveis pelas atividades do Programa de Integridade.</t>
  </si>
  <si>
    <t xml:space="preserve">1.3 A aprovação das principais políticas relacionadas ao programa de integridade é feita pelas mais elevadas instâncias decisórias da empresa?")</t>
  </si>
  <si>
    <t xml:space="preserve">Documento formal que demonstre a aprovação das normas e políticas pelo conselho de administração ou pelas mais altas instâncias da empresa. Ex: Atas de reuniões ou indicação direta na própria norma ou política da área/pessoa responsável pela aprovação.</t>
  </si>
  <si>
    <t xml:space="preserve">1.4 Existem decisões, judiciais ou administrativas, envolvendo a pessoa jurídica ou membros da alta direção, relacionadas à prática de atos de corrupção ou de fraudes em licitação e contratos administrativos?")</t>
  </si>
  <si>
    <t xml:space="preserve">Pesquisa a ser realizada pelo avaliador</t>
  </si>
  <si>
    <t xml:space="preserve">Cópia do documento que comprove a comunicação espontânea pela pessoa jurídica antes da instauração do processo. </t>
  </si>
  <si>
    <t xml:space="preserve">Comprovação de ressarcimento pela pessoa jurídica dos danos a que tenha dado causa.</t>
  </si>
  <si>
    <t xml:space="preserve">Cópia do termo de rescisão do contrato ou outro documento oficial que comprove o desligamento ou afastamento do cargo.</t>
  </si>
  <si>
    <t xml:space="preserve">Documento do órgão evidenciando as medidas/ações tomadas para prevenir práticas relacionadas ao ato lesivo cometido, como por exemplo: medidas de controles impostas, podendo ser uma política ou procedimento normatizado, software adquirido para automação ou detecção de fraudes, etc.)</t>
  </si>
  <si>
    <t xml:space="preserve">Documento formal em que haja essa previsão de forma expressa. </t>
  </si>
  <si>
    <t xml:space="preserve">Lista de presenças, materiais de estudo, testes aplicados, links de acesso a plataformas de treinamentos on-line, planilhas ou outros instrumentos de controle de frequência e participação.</t>
  </si>
  <si>
    <t xml:space="preserve">TOTAL</t>
  </si>
  <si>
    <t xml:space="preserve">2.1 A empresa possui uma pessoa ou um departamento responsável pela integridade?</t>
  </si>
  <si>
    <t xml:space="preserve">Documento interno que indique a existência da instância e as suas atribuições; organogramas; atas de reunião de diretoria ou conselho indicando a criação da instância e/ou designando o responsável por essas atividades. </t>
  </si>
  <si>
    <t xml:space="preserve">2.2 O setor/pessoa responsável reporta diretamente à alta administração, não estando subordinada a outros departamentos como o Jurídico, Recursos Humanos, Auditoria Interna ou Financeiro?</t>
  </si>
  <si>
    <t xml:space="preserve">O conteúdo do documento que comprova a existência da instância de integridade contendo a previsão de reporte direto à alta administração; organograma da empresa; atas de reunião entre os responsáveis pela instância interna e membros da alta direção.</t>
  </si>
  <si>
    <t xml:space="preserve">2.3 O responsável pela função de integridade possui garantias expressas que possibilitam o exercício das suas atribuições com independência e autoridade, como proteção contra punições arbitrárias, mandato, autonomia para solicitar documentos e entrevistar empregados de qualquer departamento da empresa?</t>
  </si>
  <si>
    <t xml:space="preserve">As garantias, normalmente, estão inseridas no documento que define as atribuições da instância, mas podem ter sido conferidas diretamente pela mais alta instância da pessoa jurídica, nessa hipótese poderá ser comprovada a partir da apresentação de ata de reunião, por exemplo.</t>
  </si>
  <si>
    <t xml:space="preserve">2.4 As pessoas que atuam na área possuem qualificação na temática de integridade?</t>
  </si>
  <si>
    <t xml:space="preserve">Apresentar certificações em cursos, palestras ou capacitações na área.</t>
  </si>
  <si>
    <t xml:space="preserve">2.5 A empresa possui órgão colegiado para tratar de temas de ética e integridade, como comitês e conselhos de ética?</t>
  </si>
  <si>
    <t xml:space="preserve">Apresentar estatutos, regimentos ou políticas internas que comprovem a existência deste órgão colegiado e suas atribuições. Em alguns casos consta no próprio Código de Ética da empresa. Também pode ser comprovado por atas de reunião da comissão.</t>
  </si>
  <si>
    <t xml:space="preserve">2.6 A função de integridade tem estrutura (recursos materiais, humanos, financeiro) suficiente para uma atuação efetiva?</t>
  </si>
  <si>
    <t xml:space="preserve">Plano de ações anuais da empresa com algum destaque para área de integridade. Quantitativo de funcionários no setor, política salarial, organograma. Pode ser utilizado documento do setor de contabilidade de custos, caso exista, onde seria possível identificar a alocação de recursos no setor de integridade.</t>
  </si>
  <si>
    <t xml:space="preserve">2.7 O setor de integridade é consultado a respeito de decisões estratégicas e operacionais que possam impactar nos riscos de integridade?</t>
  </si>
  <si>
    <t xml:space="preserve">Fluxograma / Organograma da tomada de decisão. Atas de reuniões da alta administração, de comitês internos ou do conselho de administração da empresa, onde fique evidenciado a participação do setor responsável pela integridade.</t>
  </si>
  <si>
    <t xml:space="preserve">2.8 Houve mais de uma reunião desse conselho nos últimos 24 meses, contados a partir da data de assinatura do contrato?</t>
  </si>
  <si>
    <t xml:space="preserve">Atas de reunião entre os responsáveis pelo setor de integridade.</t>
  </si>
  <si>
    <t xml:space="preserve">3.1 A empresa realizou uma análise de riscos que contempla riscos relacionados a corrupção e fraude?</t>
  </si>
  <si>
    <t xml:space="preserve">Apresentação de matriz de riscos, laudos e relatórios produzidos pela própria pessoa jurídica ou por terceiros contratados para essa finalidade.</t>
  </si>
  <si>
    <t xml:space="preserve">3.2 Após realização do processo de levantamento e mapeamento de riscos, foram feitas atualizações nas políticas e procedimentos de compliance com base na análise de riscos?</t>
  </si>
  <si>
    <t xml:space="preserve">Cronograma de ações a serem implementadas com vistas à mitigação dos riscos identificados no processo de GRC. Comprovação de implementação de política ou procedimento adotado após o processo de GRC.</t>
  </si>
  <si>
    <t xml:space="preserve">3.3 Há planejamento para que a análise de riscos seja revisada periodicamente?</t>
  </si>
  <si>
    <t xml:space="preserve">Apresentação de políticas e regimentos internos que demonstram um planejamento para revisão da análise de riscos. Pode estar inserido no documento que define a política de riscos da organização, ou no próprio Plano de Integridade.</t>
  </si>
  <si>
    <t xml:space="preserve">3.4 Foi realizada uma análise de riscos nos últimos 24 (vinte e quatro) meses, contados a partir da data de apresentação dos relatórios de perfil e conformidade?</t>
  </si>
  <si>
    <t xml:space="preserve">Ata de reunião. Documento interno comprovando a realização de procedimento de identificação e análise de eventos de riscos durante o período compreendido.</t>
  </si>
  <si>
    <t xml:space="preserve">Apresentação dos normativos, políticas e recomendações anti-fraude/corrupção. Código de Ética/Conduta. Política de contratação de terceiros. </t>
  </si>
  <si>
    <t xml:space="preserve">Indicação da página eletrônica em que são disponibilizadas as políticas e recomendações e termo de recebimento de cópias físicas desses documentos para empregados que não tem acesso a computador.</t>
  </si>
  <si>
    <t xml:space="preserve">Cabe ao avaliador conferir o conteúdo dos documentos apresentados no item 4.1.1 para averiguar se atende aos quesitos propostos</t>
  </si>
  <si>
    <t xml:space="preserve">Apresentar plano de comunicação ou políticas de treinamento. Documento formalizando o cronograma das ações de treinamento e comunicação</t>
  </si>
  <si>
    <t xml:space="preserve">Encaminhar peças de campanhas, e-mails, links de páginas eletrônicas, cartazes, vídeos institucionais.</t>
  </si>
  <si>
    <t xml:space="preserve">Apresentação de atas de presença, certificados.</t>
  </si>
  <si>
    <t xml:space="preserve">Apresentar realização de testes, simulados e/ou questionários.</t>
  </si>
  <si>
    <t xml:space="preserve">Apresentação do Código de Ética/Conduta em que haja previsão expressa de sua aplicação para terceiros, ou com a apresentação do Código específico para terceiros.</t>
  </si>
  <si>
    <t xml:space="preserve">Cabe ao avaliador analisar o conteúdo do(s) documento(s) apresentado no item anterior</t>
  </si>
  <si>
    <t xml:space="preserve">Políticas disciplinando a realização de diligências; formulários; telas de consulta de fornecedores em bancos de dados governamentais (CNEP, CEIS, etc.); fluxogramas de análises; relatórios sobre terceiros; telas de sistemas utilizados para realização de verificações de terceiros.</t>
  </si>
  <si>
    <t xml:space="preserve">O avaliador deve analisar o conteúdo dos documentos apresentados nos itens anteriores e verificar se as diligências realizadas realmente abordam aspectos relacionados à prevenção da corrupção, bem como se elas são condizentes com perfil e porte da pessoa jurídica avaliada. </t>
  </si>
  <si>
    <t xml:space="preserve">Apresentação de minutas de contratos que contenham cláusulas que exijam, por exemplo: 
(i)comprometimento com a integridade nas relações público-privadas e com as orientações e políticas da empresa contratante, inclusive com a previsão de aplicação do seu Programa de Integridade, se for o caso; 
(ii) previsão de rescisão contratual caso a contratada pratique atos lesivos à administração pública, nacional ou estrangeira; (iii) pagamento de indenização em caso de responsabilização da empresa contratante por ato do contratado. Também é possível que exista uma “Política de Terceiros” que determina a aplicação de cláusula contratual nos contratos celebrados pela pessoa jurídica. Nesses casos, em geral, a cláusula padrão é um anexo da política.</t>
  </si>
  <si>
    <t xml:space="preserve">Código de Conduta de Terceiros com apresentação de Termo de Recebimento e Compromisso por parte dos fornecedores. Lista de presenças, materiais de estudo, testes aplicados, links de acesso a plataformas de treinamentos on line, planilhas ou outros instrumentos de controle de frequência e participação</t>
  </si>
  <si>
    <t xml:space="preserve">Política de contratação que leve em conta a implantação de programas de integridade pelos fornecedores; convites para participação de eventos sobre o tema.</t>
  </si>
  <si>
    <t xml:space="preserve">Apresentação de políticas e regimentos internos que tratam da realização dos registros contábeis; apresentação de fluxogramas, telas de sistemas e comunicações internas sobre o tema.</t>
  </si>
  <si>
    <t xml:space="preserve">Organograma; comunicados; etc.</t>
  </si>
  <si>
    <t xml:space="preserve">Parecer/Relatório de auditoria independente já realizada</t>
  </si>
  <si>
    <t xml:space="preserve">Indicação dos canais: número de telefone, endereço da página eletrônica, indicação de e-mail; prints de tela do portal que faça referência aos canais; etc.</t>
  </si>
  <si>
    <t xml:space="preserve">Materiais de campanhas de divulgação de canais de denúncia; telas da intranet ou da internet em que haja divulgação dos canais; indicação dos canais no Código de Ética e em documentos disponibilizados para terceiros.</t>
  </si>
  <si>
    <t xml:space="preserve">Apresentação das políticas e procedimentos existentes, detalhando a forma de funcionamento do canal, incluindo o fluxo de tratamento das denúncias.</t>
  </si>
  <si>
    <t xml:space="preserve">Apresentação de relatórios produzidos com base na utilização dos canais. As perguntas têm por objetivo verificar se os canais estão sendo monitorados e se, de fato, as denúncias recebidas são apuradas.</t>
  </si>
  <si>
    <t xml:space="preserve">Apresentação de Políticas e Procedimentos existentes</t>
  </si>
  <si>
    <t xml:space="preserve">Procedimentos de responsabilização; atos de designação de comissão investigativa; relatórios de investigação evidenciando as medidas corretivas que foram tomadas, os responsáveis e as possíveis sanções aplicadas, podendo-se fazer uso de tarjas para se proteger informações sensíveis, como os dados pessoais dos responsáveis, mas tendo-se cuidado para não comprometer o valor probatório do documento; planilha ou arquivo onde constam o histórico dos processos de apuração de irregularidades e as medidas tomadas.</t>
  </si>
  <si>
    <t xml:space="preserve">Indicação da página eletrônica em que a divulgação é realizada; </t>
  </si>
  <si>
    <t xml:space="preserve">Apresentação Plano de Monitoramento.</t>
  </si>
  <si>
    <t xml:space="preserve">Apresentação de relatórios, estatísticas e indicadores.</t>
  </si>
  <si>
    <t xml:space="preserve">Apresentação dos planos de ação para reduzir as fragilidades.</t>
  </si>
  <si>
    <t xml:space="preserve">Apresentação de relatório/certificado emitido por empresa especializada.</t>
  </si>
  <si>
    <t xml:space="preserve">TOTAL GERAL</t>
  </si>
  <si>
    <t xml:space="preserve">AVALIAÇÃO DE PROGRAMA DE INTEGRIDADE</t>
  </si>
  <si>
    <t xml:space="preserve">Pessoa Jurídica contratada: (razão social)                                          CNPJ:                                     Órgão contratante:                                           N° do contrato:</t>
  </si>
  <si>
    <t xml:space="preserve">Justificativa pela resposta</t>
  </si>
  <si>
    <t xml:space="preserve">Formas de comprovação
(exemplificativo)</t>
  </si>
  <si>
    <t xml:space="preserve">N/A</t>
  </si>
  <si>
    <t xml:space="preserve">Mensagens de apoio ao programa inseridas em e-mails enviados aos empregados e terceiros, entrevistas que abordam o tema, notícias em informativos internos, campanhas institucionais, mensagem de membros da alta direção no Código de Ética e em outras políticas de integridade, mensagem na página eletrônica da pessoa jurídica sobre o compromisso da alta direção com a ética e a integridade</t>
  </si>
  <si>
    <t xml:space="preserve">Sim</t>
  </si>
  <si>
    <t xml:space="preserve">Atas que demonstrem a abordagem do tema em reuniões com participação de membros da alta direção; Documentos que comprovem o recebimento e análise de indicadores e estatísticas sobre o Programa de Integridade; Assinaturas de membros da alta direção em relatórios de atividades do Programa de Integridade; Cópias de comunicações internas trocadas entre a alta direção e os responsáveis pelas atividades do Programa de Integridade</t>
  </si>
  <si>
    <t xml:space="preserve">Atas de reuniões ou indicação direta na própria norma ou política da área/pessoa responsável pela aprovação.</t>
  </si>
  <si>
    <t xml:space="preserve">Parcialmente</t>
  </si>
  <si>
    <t xml:space="preserve">Caso a própria empresa não informe, terá que ser feito pesquisas nas bases de dados públicas (CNEP, CEIS, etc)</t>
  </si>
  <si>
    <t xml:space="preserve">Cópia da denúncia realizada ou outro ato comunicativo</t>
  </si>
  <si>
    <t xml:space="preserve">Comprovante de transferência, ou de acordo de parcelamento</t>
  </si>
  <si>
    <t xml:space="preserve">Apresentação de cópia do termo de rescisão do contrato ou outro documento oficial que comprove o desligamento ou afastamento do cargo, ou ainda relaórios de monitoramento.</t>
  </si>
  <si>
    <t xml:space="preserve">comprovante das medidas de controles impostas, podendo ser uma política ou procedimento normatizado, software adquirido para automação ou detecção de fraudes, etc</t>
  </si>
  <si>
    <t xml:space="preserve">Normativo interno constando essa previsão. </t>
  </si>
  <si>
    <t xml:space="preserve">Lista de presenças, materiais de estudo, testes aplicados, links de acesso a plataformas de treinamentos on line, planilhas ou outros instrumentos de controle de frequência e participação</t>
  </si>
  <si>
    <t xml:space="preserve">Documento interno que indique a existência da instância e as suas atribuições; organogramas; atas de reunião de diretoria ou conselho indicando a criação da instância e/ou designando o responsável por essas atividades</t>
  </si>
  <si>
    <t xml:space="preserve">Apresentação de atas de reunião entre os responsáveis pela instância interna e
membros da alta direção.</t>
  </si>
  <si>
    <t xml:space="preserve">Essas garantias, normalmente, estão inseridas no documento que define as atribuições da instância, mas podem ter sido conferidas diretamente pela mais alta instância da pessoa jurídica, nessa hipótese poderá ser comprovada a partir da apresentação de ata de reunião, por exemplo.</t>
  </si>
  <si>
    <t xml:space="preserve">Certificados de participação/conclusão de cursos e treinamentos na temática. O próprio ato da contratação, onde possa comprovar a qualificação e/ou experiência do profissional.</t>
  </si>
  <si>
    <t xml:space="preserve">Documento interno que indique a existência dessa estrutura. Em alguns casos consta no próprio Código de Ética da empresa. Também pode ser comprovado por atas de reunião da comissão.</t>
  </si>
  <si>
    <t xml:space="preserve">Comparativo da estrutura do setor com outros setores da empresa. Quantitativo de funcionários, política salarial, organograma. Pode ser utilizado documento do setor de contabilidade de custos, caso exista, onde seria possível identificar a alocação de recursos no setor de integridade.</t>
  </si>
  <si>
    <t xml:space="preserve">Atas de reuniões da alta administração, de comitês internos ou do conselho de administração da empresa, onde fique evidenciado a participação do setor responsável pela integridade.</t>
  </si>
  <si>
    <t xml:space="preserve">Atas de reunião do Comitê/Conselho</t>
  </si>
  <si>
    <t xml:space="preserve">Apresentação de matriz de riscos, laudos e relatórios produzidos pela própria pessoa jurídica ou por terceiros contratados para essa finalidade</t>
  </si>
  <si>
    <t xml:space="preserve">Documento que comprove a implementação de controles com base na análise de riscos. Entre outros pode ser apresentado o código de conduta e/ou políticas e procedimentos adotados após a análise de riscos.</t>
  </si>
  <si>
    <t xml:space="preserve">Apresentação de políticas e regimentos internos que demonstram um planejamento para realização da análise de riscos.</t>
  </si>
  <si>
    <t xml:space="preserve">Apresentação de matriz de riscos, laudos e relatórios produzidos pela própria pessoa jurídica ou por terceiros contratados para essa finalidade. Atentar para a data desses documentos</t>
  </si>
  <si>
    <t xml:space="preserve">Apresentação do Código de Ética/Conduta e dos demais normativos e políticas complementares, se existentes.</t>
  </si>
  <si>
    <t xml:space="preserve">Link da internet onde está disponibilizado o Código de Ética. Termo de recebimento de cópias físicas do Código de Ética, para os funcionários que não possuem acesso a computador</t>
  </si>
  <si>
    <r>
      <rPr>
        <sz val="11"/>
        <color rgb="FF000000"/>
        <rFont val="Calibri"/>
        <family val="0"/>
      </rPr>
      <t xml:space="preserve">O avaliador deverá ler o conteúdo do Código de Ética e das demias políticas e procedimentos para responder às questões. 
</t>
    </r>
    <r>
      <rPr>
        <sz val="11"/>
        <color rgb="FF1155CC"/>
        <rFont val="Calibri"/>
        <family val="0"/>
      </rPr>
      <t xml:space="preserve">Para comprovação da implementação dessas políticas e procedimentos podem ser apresentados formulários preenchidos, pedidos de autorização para oferecimento/recebimento de presentes, publicação de agenda de reuniões com agentes públicos (essa questão da comprovação da aplicação seria melhor ir para o tópico do monitoramento?)</t>
    </r>
  </si>
  <si>
    <t xml:space="preserve">Documento formalizando o cronograma das ações de treinamento e comunicação. Em algumas empresas consta no próprio Plano de Integridade.</t>
  </si>
  <si>
    <t xml:space="preserve">Peças de campanhas, e-mails, links de páginas eletrônicas, cartazes, vídeos institucionais.</t>
  </si>
  <si>
    <t xml:space="preserve">Lista de presenças, materiais de estudo, testes aplicados, links de acesso a plataformas de treinamentos on line, planilhas ou outros instrumentos de controle de frequência e participação.</t>
  </si>
  <si>
    <t xml:space="preserve">Atas de presença ou outro instrumento de controle de frequência</t>
  </si>
  <si>
    <t xml:space="preserve">Questionários de avaliação respondidos</t>
  </si>
  <si>
    <t xml:space="preserve">A comprovação será feita com a apresentação do Código de Ética/Conduta em que haja previsão expressa de sua aplicação para terceiros, ou com a apresentação do Código específico para terceiros.</t>
  </si>
  <si>
    <t xml:space="preserve">Políticas disciplinando a realização de diligências; telas de consulta de fornecedores em bancos de dados governamentais relacionados ao tema (CEIS, CNEP e CEPIM); fluxogramas; relatórios sobre terceiros; telas de sistemas utilizados para verificações de terceiros, formulários preenchidos por terceiros, e-mails solicitando informações a terceiros e avaliações do perfil de risco dos terceiros.</t>
  </si>
  <si>
    <t xml:space="preserve">Apresentação de documento constando a política de diligências de terceiros</t>
  </si>
  <si>
    <t xml:space="preserve">Cópias de contratos assinados, mesmo que as informações pessoais estejam descaracterizadas, a fim de se verificar a aplicação da cláusula</t>
  </si>
  <si>
    <t xml:space="preserve">Apresentação de políticas e regimentos internos que tratam da realização dos registros contábeis; apresentação de fluxogramas, telas de sistemas e comunicações internas sobre o tema</t>
  </si>
  <si>
    <t xml:space="preserve">Relatórios de auditoria</t>
  </si>
  <si>
    <t xml:space="preserve">Indicação dos canais: número de telefone, endereço da página eletrônica, indicação de e-mail.</t>
  </si>
  <si>
    <t xml:space="preserve">Essas informações podem constar na própria página do canal de denúncia disponibilizado, como pode estar presente em políticas específicas sobre os canais de denúncia, com detalhamento sobre forma de funcionamento. Pode constar também no próprio código de conduta da empresa.</t>
  </si>
  <si>
    <t xml:space="preserve">Apresentação de relatórios produzidos com base na utilização dos canais</t>
  </si>
  <si>
    <t xml:space="preserve">Normativos internos (políticas e procedimentos) onde constam as penalidades a serem aplicadas em caso de transgressões e os procedimentos de responsabilização; atos de designação de comissão investigativa; relatórios de investigação evidenciando as medidas corretivas que foram tomadas, os responsáveis e as possíveis sanções aplicadas, podendo-se fazer uso de tarjas para se proteger informações sensíveis, como os dados pessoais dos responsáveis, mas tendo-se cuidado para não comprometer o valor probatório do documento; planilha ou arquivo onde constam o histórico dos processos de apuração de irregularidades e as medidas tomadas. </t>
  </si>
  <si>
    <t xml:space="preserve">Links da internet e caminho de navegação desde a página inicial, referentes aos itens solicitados.</t>
  </si>
  <si>
    <t xml:space="preserve">Plano de Integridade  ou Política constando a forma de monitoramento do programa</t>
  </si>
  <si>
    <t xml:space="preserve">Apresentar relatórios com estatisticas e indicadores; resultado de auditorias internas; planos de ações de melhoria; cronograma de ações de aperfeiçoamento, etc.</t>
  </si>
  <si>
    <t xml:space="preserve">Apresentar o certificado de avaliação ou o relatório de auditoria externa do programa</t>
  </si>
  <si>
    <t xml:space="preserve">Perguntas para Avaliação Simplificada</t>
  </si>
  <si>
    <t xml:space="preserve">Perguntas para Avaliação Completa</t>
  </si>
  <si>
    <t xml:space="preserve">1. COMPROMETIMENTO DA ALTA ADMINISTRAÇÃO</t>
  </si>
  <si>
    <t xml:space="preserve">Pesos para Avaliação Simplificada</t>
  </si>
  <si>
    <t xml:space="preserve">Pesos para Avaliação Completa</t>
  </si>
  <si>
    <t xml:space="preserve">1.1 Foram realizadas manifestações de apoio ao programa de integridade pela alta administração nos últimos 12 meses?</t>
  </si>
  <si>
    <t xml:space="preserve">1.2 A alta direção participou da implantação e supervisão das atividades relacionadas ao programa de integridade?</t>
  </si>
  <si>
    <t xml:space="preserve">1.3 A aprovação das principais políticas relacionadas ao programa de integridade é feita pelas mais elevadas instâncias decisórias da empresa?</t>
  </si>
  <si>
    <t xml:space="preserve">1.4 Existem decisões, judiciais ou administrativas, envolvendo a pessoa jurídica ou membros da alta direção, relacionadas à prática de atos de corrupção ou de fraudes em licitação e contratos administrativos?</t>
  </si>
  <si>
    <t xml:space="preserve">1.4.1 A empresa comunicou o fato às autoridades competentes previamente à instauração do procedimento apuratório?</t>
  </si>
  <si>
    <t xml:space="preserve">1.4.2 A empresa reparou integralmente o dano causado?</t>
  </si>
  <si>
    <t xml:space="preserve">1.4.3 A empresa afastou de seus quadros funcionais os envolvidos no ato lesivo ou, ainda que mantidos, estão sendo monitorados?</t>
  </si>
  <si>
    <t xml:space="preserve">1.4.4 A empresa implementou procedimentos específicos para evitar que atos semelhantes ao investigado ocorram novamente?</t>
  </si>
  <si>
    <t xml:space="preserve">1.5 Existem critérios formalizados para escolha de membros da alta direção, que considerem aspectos de integridade?</t>
  </si>
  <si>
    <r>
      <rPr>
        <sz val="12"/>
        <color rgb="FFFF0000"/>
        <rFont val="Arial"/>
        <family val="0"/>
      </rPr>
      <t xml:space="preserve">1.6 Os membros da alta administração participaram de ações de capacitação (treinamento, palestra, congresso, cursos, etc) referente à cultura de integridade?</t>
    </r>
    <r>
      <rPr>
        <sz val="12"/>
        <color rgb="FFFF0000"/>
        <rFont val="Calibri"/>
        <family val="0"/>
      </rPr>
      <t xml:space="preserve"> </t>
    </r>
  </si>
  <si>
    <t xml:space="preserve">2. INSTÂNCIA RESPONSÁVEL PELO PROGRAMA DE INTEGRIDADE</t>
  </si>
  <si>
    <t xml:space="preserve">3. ANÁLISE DE PERFIL E RISCOS</t>
  </si>
  <si>
    <t xml:space="preserve">4. ESTRUTURA DAS REGRAS E INSTRUMENTOS DE INTEGRIDADE</t>
  </si>
  <si>
    <t xml:space="preserve">4.1 POLÍTICAS DE INTEGRIDADE</t>
  </si>
  <si>
    <t xml:space="preserve">4.1.1 A empresa possui políticas e recomendações, escritas em português, contendo vedações expressas à prática de corrupção e outros atos lesivos à administração pública?</t>
  </si>
  <si>
    <t xml:space="preserve">4.1.2 O(s) documentos(s) estão disponíveis na internet e a todos os empregados da empresa, mesmo aqueles que não tem acesso a computador?</t>
  </si>
  <si>
    <t xml:space="preserve">4.1.3 Quanto ao conteúdo desse(s) documento(s):</t>
  </si>
  <si>
    <t xml:space="preserve">a) A linguagem utilizada é de fácil compreensão?</t>
  </si>
  <si>
    <t xml:space="preserve">b) Há indicação dos responsáveis para dirimir dúvidas sobre sua aplicação?</t>
  </si>
  <si>
    <t xml:space="preserve">c) Menciona a possibilidade de aplicação de sanções para aqueles que cometerem violações independentemente do cargo ou função ocupada pelo infrator?</t>
  </si>
  <si>
    <t xml:space="preserve">d) Tratam do oferecimento de presentes, brindes e hospitalidades (refeições, entretenimento, viagem e hospedagem) a agentes públicos?</t>
  </si>
  <si>
    <t xml:space="preserve">e) Tratam da prevenção de conflito de interesses, inclusive nas relações com a Administração Pública e seus agentes?</t>
  </si>
  <si>
    <t xml:space="preserve">f) Estabelecem orientações e controles sobre temas como realização de reuniões, encontros e outros tipos de interações com agentes públicos?</t>
  </si>
  <si>
    <t xml:space="preserve">g) Estabelecem orientações para que seus administradores e empregados cooperem com eventuais investigações e fiscalizações realizadas por órgãos públicos ou auditores externos independentes?</t>
  </si>
  <si>
    <t xml:space="preserve">h) existem orientações sobre a conduta esperada nos processos licitatórios, inclusive quanto à relação da empresa com seus concorrentes, a fim de evitar práticas anticoncorrenciais que possibilitem fraudar o processo?</t>
  </si>
  <si>
    <t xml:space="preserve">i) Há orientações quanto ao acompanhamento da execução dos contratos celebrados com a Administração Pública?</t>
  </si>
  <si>
    <t xml:space="preserve">4.2 TREINAMENTO E COMUNICAÇÃO</t>
  </si>
  <si>
    <t xml:space="preserve">4.2.1 Existe plano de comunicação e plano de treinamento relacionados ao programa de integridade?</t>
  </si>
  <si>
    <t xml:space="preserve">4.2.2 Foram realizadas ações de divulgação das políticas e procedimentos relativas à integridade nos últimos 24 (vinte e quatro) meses, contados a partir da data de assinatura do contrato?</t>
  </si>
  <si>
    <t xml:space="preserve">4.2.3 Foram realizados treinamentos específicos sobre as políticas e procedimentos existentes para o público responsável por sua aplicação, nos últimos 24 (vinte e quatro) meses, contados a partir da data de assinatura do contrato?</t>
  </si>
  <si>
    <t xml:space="preserve">4.2.4 Existem controles para verificar a participação dos empregados nos treinamentos?</t>
  </si>
  <si>
    <t xml:space="preserve">4.2.5 Existem mecanismos para verificar a retenção dos conteúdos abordados nos treinamentos?</t>
  </si>
  <si>
    <t xml:space="preserve">4.3 GESTÃO DE TERCEIROS</t>
  </si>
  <si>
    <t xml:space="preserve">4.3.1 A empresa possui código de conduta para fornecedores e representantes?</t>
  </si>
  <si>
    <t xml:space="preserve">4.3.2 Há previsão de aplicação de penalidades e/ou de rescisão contratual em caso de descumprimento das cláusulas de integridade e anticorrupção, bem como de normas éticas aplicáveis a terceiros?</t>
  </si>
  <si>
    <t xml:space="preserve">4.3.3 A empresa realiza diligências prévias à contratação de terceiros (intermediários, fornecedores, prestadores de serviço, entre outros)?</t>
  </si>
  <si>
    <t xml:space="preserve">4.3.4 No caso de a diligência constatar alto risco de integridade, existem medidas formalizadas para minimizar o risco ou até mesmo impossibilitar a contratação?</t>
  </si>
  <si>
    <t xml:space="preserve">4.3.5 A empresa estabelece cláusulas anticorrupção em contrato com terceiros?</t>
  </si>
  <si>
    <t xml:space="preserve">4.3.6 A empresa treina seus colaboradores (fornecedores, intermediários, representantes etc) quanto a riscos de integridade e como gerenciá-los, principalmente no relacionamento com o poder público?</t>
  </si>
  <si>
    <t xml:space="preserve">4.3.7 A empresa estimula a adoção de medidas de integridade entre seus parceiros de negócios. </t>
  </si>
  <si>
    <t xml:space="preserve">4.4 REGISTROS CONTÁBEIS</t>
  </si>
  <si>
    <t xml:space="preserve">4.4.1 Existem mecanismos e controles para assegurar a precisão e clareza dos registros contábeis e a confiabilidade dos relatórios e demonstrações financeiras?</t>
  </si>
  <si>
    <t xml:space="preserve">4.4.2 Existe medidas que visem identificar “alertas”, tais como receitas e despesas fora do padrão?</t>
  </si>
  <si>
    <t xml:space="preserve">4.4.3 Há definição de diferentes alçadas para aprovação de despesas</t>
  </si>
  <si>
    <t xml:space="preserve">4.4.4 Existe área responsável pela função de auditoria interna.</t>
  </si>
  <si>
    <t xml:space="preserve">4.4.5 Há realização periódica de auditoria externa independente.</t>
  </si>
  <si>
    <t xml:space="preserve">4.5 CANAL DE DENÚNCIA</t>
  </si>
  <si>
    <t xml:space="preserve">4.5.1 A empresa possui canal de denúncia, em português, para desvio de condutas relacionadas à corrupção?</t>
  </si>
  <si>
    <t xml:space="preserve">4.5.2 Existe ações de divulgação e incentivo à denúncia, tanto para o público interno quanto para terceiros que se relacionem com a empresa?</t>
  </si>
  <si>
    <t xml:space="preserve">4.5.3 Existe política para recebimento de denúncias anônimas e/ou proteção ao denunciante?</t>
  </si>
  <si>
    <t xml:space="preserve">4.5.4 Existem procedimentos que possibilitam o acompanhamento da apuração da denúncia pelo denunciante?</t>
  </si>
  <si>
    <t xml:space="preserve">4.5.5 Existe procedimento formalizado e adequado de apuração das denúncias recebidas?</t>
  </si>
  <si>
    <t xml:space="preserve">4.5.6 Há procedimento de encaminhamento de denúncias às autoridades competentes?</t>
  </si>
  <si>
    <t xml:space="preserve">4.5.7 A empresa possui indicadores sobre denúncias recebidas/apuradas e outras informações que indicam que os canais de denúncia são monitorados?</t>
  </si>
  <si>
    <t xml:space="preserve">4.6 MEDIDAS DISCIPLINARES E AÇÕES DE REMEDIAÇÃO</t>
  </si>
  <si>
    <t xml:space="preserve">4.6.1 A empresa tem mecanismos disciplinares, de sanções e de incentivos estabelecidos?</t>
  </si>
  <si>
    <t xml:space="preserve">4.6.2 Os processos de responsabilização e aplicação de sanções são conduzidos de maneira isonômica, inclusive sendo aplicáveis a membros da alta administração e aos responsáveis pela implementação, supervisão e fiscalização de cumprimento de políticas e procedimentos, uma vez constatada sua ação ou omissão?</t>
  </si>
  <si>
    <t xml:space="preserve">4.6.3 A empresa implementa mudanças para reduzir o risco de que desvios de conduta similares aos constatados voltem a acontecer?</t>
  </si>
  <si>
    <t xml:space="preserve">4.6.4 A empresa mantém registros dos seus processos de responsabilização e aplicação de sanções?</t>
  </si>
  <si>
    <t xml:space="preserve">4.7 TRANSPARÊNCIA</t>
  </si>
  <si>
    <t xml:space="preserve">4.7.1 A empresa publica em sua página eletrônica informações sobre:</t>
  </si>
  <si>
    <t xml:space="preserve">a) atividades exercidas</t>
  </si>
  <si>
    <t xml:space="preserve">b) quadro societário e organograma, contendo no mínimo o nome completo de toda a diretoria administrativa, financeira e operacional</t>
  </si>
  <si>
    <t xml:space="preserve">c) contratos firmados com a Administração Pública</t>
  </si>
  <si>
    <t xml:space="preserve">d) patrocínios e doações realizadas pela empresa</t>
  </si>
  <si>
    <t xml:space="preserve">e) Demonstrações financeiras</t>
  </si>
  <si>
    <t xml:space="preserve">5. MONITORAMENTO E AÇÕES DE MELHORIA</t>
  </si>
  <si>
    <t xml:space="preserve">Há planejamento para o monitoramento do programa de integridade, inclusive com estabelecimento de indicadores e outros dados?</t>
  </si>
  <si>
    <t xml:space="preserve">5.1 Há realização de monitoramento do programa de integridade, através de relatórios, indicadores, estatísticas ou outros dados?</t>
  </si>
  <si>
    <t xml:space="preserve">5.2 São construídos planos de ação para mitigação de fragilidades identificadas durante a execução do programa?</t>
  </si>
  <si>
    <t xml:space="preserve">5.3 Há submissão do seu programa de integridade a processo(s) independente(s) de avaliação externa?</t>
  </si>
</sst>
</file>

<file path=xl/styles.xml><?xml version="1.0" encoding="utf-8"?>
<styleSheet xmlns="http://schemas.openxmlformats.org/spreadsheetml/2006/main">
  <numFmts count="2">
    <numFmt numFmtId="164" formatCode="General"/>
    <numFmt numFmtId="165" formatCode="General"/>
  </numFmts>
  <fonts count="22">
    <font>
      <sz val="10"/>
      <color rgb="FF000000"/>
      <name val="Arial"/>
      <family val="0"/>
    </font>
    <font>
      <sz val="10"/>
      <name val="Arial"/>
      <family val="0"/>
    </font>
    <font>
      <sz val="10"/>
      <name val="Arial"/>
      <family val="0"/>
    </font>
    <font>
      <sz val="10"/>
      <name val="Arial"/>
      <family val="0"/>
    </font>
    <font>
      <b val="true"/>
      <sz val="16"/>
      <color rgb="FFFFFFFF"/>
      <name val="Arial"/>
      <family val="0"/>
    </font>
    <font>
      <sz val="11"/>
      <color rgb="FF000000"/>
      <name val="Calibri"/>
      <family val="0"/>
    </font>
    <font>
      <b val="true"/>
      <sz val="14"/>
      <color rgb="FFFFFFFF"/>
      <name val="Arial"/>
      <family val="0"/>
    </font>
    <font>
      <b val="true"/>
      <sz val="12"/>
      <color rgb="FFFFFFFF"/>
      <name val="Arial"/>
      <family val="0"/>
    </font>
    <font>
      <sz val="12"/>
      <color rgb="FFFFFFFF"/>
      <name val="Arial"/>
      <family val="0"/>
    </font>
    <font>
      <sz val="12"/>
      <color rgb="FF000000"/>
      <name val="Arial"/>
      <family val="0"/>
    </font>
    <font>
      <sz val="12"/>
      <color rgb="FFA4C2F4"/>
      <name val="Arial"/>
      <family val="0"/>
    </font>
    <font>
      <b val="true"/>
      <sz val="12"/>
      <color rgb="FF000000"/>
      <name val="Arial"/>
      <family val="0"/>
    </font>
    <font>
      <b val="true"/>
      <u val="single"/>
      <sz val="12"/>
      <color rgb="FF000000"/>
      <name val="Arial"/>
      <family val="0"/>
    </font>
    <font>
      <b val="true"/>
      <sz val="12"/>
      <color rgb="FFA4C2F4"/>
      <name val="Arial"/>
      <family val="0"/>
    </font>
    <font>
      <sz val="12"/>
      <color rgb="FF424242"/>
      <name val="Lato"/>
      <family val="0"/>
    </font>
    <font>
      <b val="true"/>
      <sz val="12"/>
      <color rgb="FF424242"/>
      <name val="Arial"/>
      <family val="0"/>
    </font>
    <font>
      <sz val="12"/>
      <color rgb="FFFF0000"/>
      <name val="Arial"/>
      <family val="0"/>
    </font>
    <font>
      <sz val="11"/>
      <color rgb="FF274E13"/>
      <name val="Calibri"/>
      <family val="0"/>
    </font>
    <font>
      <sz val="11"/>
      <color rgb="FFFF0000"/>
      <name val="Calibri"/>
      <family val="0"/>
    </font>
    <font>
      <sz val="11"/>
      <color rgb="FF1155CC"/>
      <name val="Calibri"/>
      <family val="0"/>
    </font>
    <font>
      <sz val="12"/>
      <color rgb="FFFF0000"/>
      <name val="Calibri"/>
      <family val="0"/>
    </font>
    <font>
      <b val="true"/>
      <sz val="12"/>
      <color rgb="FFFF0000"/>
      <name val="Arial"/>
      <family val="0"/>
    </font>
  </fonts>
  <fills count="7">
    <fill>
      <patternFill patternType="none"/>
    </fill>
    <fill>
      <patternFill patternType="gray125"/>
    </fill>
    <fill>
      <patternFill patternType="solid">
        <fgColor rgb="FF073763"/>
        <bgColor rgb="FF333399"/>
      </patternFill>
    </fill>
    <fill>
      <patternFill patternType="solid">
        <fgColor rgb="FF2A6099"/>
        <bgColor rgb="FF1155CC"/>
      </patternFill>
    </fill>
    <fill>
      <patternFill patternType="solid">
        <fgColor rgb="FF6FA8DC"/>
        <bgColor rgb="FF969696"/>
      </patternFill>
    </fill>
    <fill>
      <patternFill patternType="solid">
        <fgColor rgb="FFFFFFFF"/>
        <bgColor rgb="FFFFFFCC"/>
      </patternFill>
    </fill>
    <fill>
      <patternFill patternType="solid">
        <fgColor rgb="FFB4C7DC"/>
        <bgColor rgb="FFA4C2F4"/>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hair"/>
      <right style="hair"/>
      <top style="hair"/>
      <bottom/>
      <diagonal/>
    </border>
    <border diagonalUp="false" diagonalDown="false">
      <left style="hair"/>
      <right/>
      <top/>
      <bottom style="hair"/>
      <diagonal/>
    </border>
    <border diagonalUp="false" diagonalDown="false">
      <left style="hair"/>
      <right/>
      <top/>
      <bottom/>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7" fillId="4" borderId="1" xfId="0" applyFont="true" applyBorder="true" applyAlignment="true" applyProtection="true">
      <alignment horizontal="left" vertical="center" textRotation="0" wrapText="true" indent="0" shrinkToFit="false"/>
      <protection locked="false" hidden="false"/>
    </xf>
    <xf numFmtId="164" fontId="7" fillId="5" borderId="0" xfId="0" applyFont="true" applyBorder="false" applyAlignment="true" applyProtection="false">
      <alignment horizontal="left" vertical="center" textRotation="0" wrapText="true" indent="0" shrinkToFit="false"/>
      <protection locked="true" hidden="false"/>
    </xf>
    <xf numFmtId="164" fontId="7" fillId="3" borderId="2" xfId="0" applyFont="true" applyBorder="true" applyAlignment="true" applyProtection="false">
      <alignment horizontal="left" vertical="center" textRotation="0" wrapText="true" indent="0" shrinkToFit="false"/>
      <protection locked="true" hidden="false"/>
    </xf>
    <xf numFmtId="164" fontId="9" fillId="6" borderId="2" xfId="0" applyFont="true" applyBorder="true" applyAlignment="true" applyProtection="false">
      <alignment horizontal="center" vertical="center" textRotation="0" wrapText="true" indent="0" shrinkToFit="false"/>
      <protection locked="true" hidden="false"/>
    </xf>
    <xf numFmtId="164" fontId="7" fillId="3" borderId="2" xfId="0" applyFont="true" applyBorder="true" applyAlignment="true" applyProtection="true">
      <alignment horizontal="center" vertical="center" textRotation="0" wrapText="true" indent="0" shrinkToFit="false"/>
      <protection locked="true" hidden="false"/>
    </xf>
    <xf numFmtId="165" fontId="7" fillId="3" borderId="2" xfId="0" applyFont="true" applyBorder="true" applyAlignment="true" applyProtection="false">
      <alignment horizontal="center" vertical="center" textRotation="0" wrapText="true" indent="0" shrinkToFit="false"/>
      <protection locked="true" hidden="false"/>
    </xf>
    <xf numFmtId="164" fontId="7" fillId="3" borderId="3"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6" borderId="2" xfId="0" applyFont="true" applyBorder="true" applyAlignment="true" applyProtection="false">
      <alignment horizontal="left" vertical="center" textRotation="0" wrapText="true" indent="0" shrinkToFit="false"/>
      <protection locked="true" hidden="false"/>
    </xf>
    <xf numFmtId="164" fontId="9" fillId="6" borderId="2" xfId="0" applyFont="true" applyBorder="true" applyAlignment="true" applyProtection="true">
      <alignment horizontal="center" vertical="center" textRotation="0" wrapText="true" indent="0" shrinkToFit="false"/>
      <protection locked="false" hidden="false"/>
    </xf>
    <xf numFmtId="164" fontId="9" fillId="6" borderId="2" xfId="0" applyFont="true" applyBorder="true" applyAlignment="true" applyProtection="false">
      <alignment horizontal="center" vertical="center" textRotation="0" wrapText="false" indent="0" shrinkToFit="false"/>
      <protection locked="true" hidden="false"/>
    </xf>
    <xf numFmtId="165" fontId="9" fillId="6" borderId="2" xfId="0" applyFont="true" applyBorder="true" applyAlignment="true" applyProtection="false">
      <alignment horizontal="center" vertical="center" textRotation="0" wrapText="false" indent="0" shrinkToFit="false"/>
      <protection locked="true" hidden="false"/>
    </xf>
    <xf numFmtId="164" fontId="9" fillId="6" borderId="3" xfId="0" applyFont="true" applyBorder="true" applyAlignment="true" applyProtection="true">
      <alignment horizontal="center" vertical="center" textRotation="0" wrapText="false" indent="0" shrinkToFit="false"/>
      <protection locked="false" hidden="false"/>
    </xf>
    <xf numFmtId="164" fontId="9" fillId="6" borderId="1" xfId="0" applyFont="true" applyBorder="tru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9" fillId="6" borderId="2" xfId="0" applyFont="true" applyBorder="true" applyAlignment="true" applyProtection="true">
      <alignment horizontal="center" vertical="center" textRotation="0" wrapText="false" indent="0" shrinkToFit="false"/>
      <protection locked="fals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false" hidden="false"/>
    </xf>
    <xf numFmtId="165" fontId="11" fillId="0" borderId="2"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2" fillId="3" borderId="2" xfId="0" applyFont="true" applyBorder="true" applyAlignment="true" applyProtection="true">
      <alignment horizontal="center" vertical="center" textRotation="0" wrapText="true" indent="0" shrinkToFit="false"/>
      <protection locked="false" hidden="false"/>
    </xf>
    <xf numFmtId="164" fontId="9" fillId="3"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5" fillId="3" borderId="0" xfId="0" applyFont="true" applyBorder="false" applyAlignment="true" applyProtection="false">
      <alignment horizontal="center" vertical="bottom" textRotation="0" wrapText="false" indent="0" shrinkToFit="false"/>
      <protection locked="true" hidden="false"/>
    </xf>
    <xf numFmtId="164" fontId="9" fillId="6" borderId="2" xfId="0" applyFont="true" applyBorder="true" applyAlignment="true" applyProtection="false">
      <alignment horizontal="general" vertical="bottom" textRotation="0" wrapText="true" indent="0" shrinkToFit="false"/>
      <protection locked="true" hidden="false"/>
    </xf>
    <xf numFmtId="164" fontId="9" fillId="5" borderId="0" xfId="0" applyFont="true" applyBorder="false" applyAlignment="true" applyProtection="false">
      <alignment horizontal="general" vertical="bottom" textRotation="0" wrapText="true" indent="0" shrinkToFit="false"/>
      <protection locked="true" hidden="false"/>
    </xf>
    <xf numFmtId="164" fontId="13" fillId="3" borderId="2" xfId="0" applyFont="true" applyBorder="true" applyAlignment="true" applyProtection="true">
      <alignment horizontal="center" vertical="center" textRotation="0" wrapText="true" indent="0" shrinkToFit="false"/>
      <protection locked="false" hidden="false"/>
    </xf>
    <xf numFmtId="164" fontId="13" fillId="3" borderId="2"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false" indent="0" shrinkToFit="false"/>
      <protection locked="true" hidden="false"/>
    </xf>
    <xf numFmtId="165" fontId="9" fillId="6" borderId="3" xfId="0" applyFont="true" applyBorder="true" applyAlignment="true" applyProtection="false">
      <alignment horizontal="center" vertical="center" textRotation="0" wrapText="false" indent="0" shrinkToFit="false"/>
      <protection locked="true" hidden="false"/>
    </xf>
    <xf numFmtId="164" fontId="9" fillId="6" borderId="1" xfId="0" applyFont="true" applyBorder="true" applyAlignment="true" applyProtection="true">
      <alignment horizontal="general" vertical="bottom" textRotation="0" wrapText="true" indent="0" shrinkToFit="false"/>
      <protection locked="false" hidden="false"/>
    </xf>
    <xf numFmtId="164" fontId="5" fillId="6" borderId="1" xfId="0" applyFont="true" applyBorder="true" applyAlignment="true" applyProtection="true">
      <alignment horizontal="general" vertical="bottom" textRotation="0" wrapText="false" indent="0" shrinkToFit="false"/>
      <protection locked="false" hidden="false"/>
    </xf>
    <xf numFmtId="164" fontId="5" fillId="6" borderId="1" xfId="0" applyFont="true" applyBorder="true" applyAlignment="true" applyProtection="false">
      <alignment horizontal="general" vertical="bottom" textRotation="0" wrapText="false" indent="0" shrinkToFit="false"/>
      <protection locked="true" hidden="false"/>
    </xf>
    <xf numFmtId="164" fontId="9" fillId="6" borderId="1" xfId="0" applyFont="true" applyBorder="true" applyAlignment="true" applyProtection="true">
      <alignment horizontal="general" vertical="center" textRotation="0" wrapText="true" indent="0" shrinkToFit="false"/>
      <protection locked="false" hidden="false"/>
    </xf>
    <xf numFmtId="164" fontId="9" fillId="6" borderId="1" xfId="0" applyFont="true" applyBorder="true" applyAlignment="true" applyProtection="false">
      <alignment horizontal="general" vertical="center" textRotation="0" wrapText="true" indent="0" shrinkToFit="false"/>
      <protection locked="true" hidden="false"/>
    </xf>
    <xf numFmtId="164" fontId="9" fillId="3" borderId="5" xfId="0" applyFont="true" applyBorder="true" applyAlignment="true" applyProtection="true">
      <alignment horizontal="center" vertical="center" textRotation="0" wrapText="false" indent="0" shrinkToFit="false"/>
      <protection locked="false" hidden="false"/>
    </xf>
    <xf numFmtId="164" fontId="9" fillId="3" borderId="6" xfId="0" applyFont="true" applyBorder="true" applyAlignment="true" applyProtection="false">
      <alignment horizontal="center" vertical="center" textRotation="0" wrapText="false" indent="0" shrinkToFit="false"/>
      <protection locked="true" hidden="false"/>
    </xf>
    <xf numFmtId="164" fontId="9" fillId="6" borderId="0" xfId="0" applyFont="true" applyBorder="false" applyAlignment="true" applyProtection="false">
      <alignment horizontal="general" vertical="bottom" textRotation="0" wrapText="true" indent="0" shrinkToFit="false"/>
      <protection locked="true" hidden="false"/>
    </xf>
    <xf numFmtId="164" fontId="9" fillId="6" borderId="7" xfId="0" applyFont="true" applyBorder="true" applyAlignment="true" applyProtection="false">
      <alignment horizontal="general" vertical="bottom" textRotation="0" wrapText="true" indent="0" shrinkToFit="false"/>
      <protection locked="true" hidden="false"/>
    </xf>
    <xf numFmtId="164" fontId="9" fillId="6" borderId="1" xfId="0" applyFont="true" applyBorder="true" applyAlignment="true" applyProtection="false">
      <alignment horizontal="left" vertical="center" textRotation="0" wrapText="true" indent="0" shrinkToFit="false"/>
      <protection locked="true" hidden="false"/>
    </xf>
    <xf numFmtId="164" fontId="9" fillId="6" borderId="1" xfId="0" applyFont="true" applyBorder="true" applyAlignment="true" applyProtection="false">
      <alignment horizontal="center" vertical="bottom" textRotation="0" wrapText="false" indent="0" shrinkToFit="false"/>
      <protection locked="true" hidden="false"/>
    </xf>
    <xf numFmtId="164" fontId="5" fillId="6" borderId="0" xfId="0" applyFont="true" applyBorder="false" applyAlignment="true" applyProtection="false">
      <alignment horizontal="center" vertical="bottom" textRotation="0" wrapText="fals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4" fontId="7" fillId="3" borderId="2" xfId="0" applyFont="true" applyBorder="true" applyAlignment="true" applyProtection="true">
      <alignment horizontal="center" vertical="center" textRotation="0" wrapText="true" indent="0" shrinkToFit="false"/>
      <protection locked="false" hidden="false"/>
    </xf>
    <xf numFmtId="164" fontId="8" fillId="3" borderId="2" xfId="0" applyFont="true" applyBorder="true" applyAlignment="true" applyProtection="false">
      <alignment horizontal="center" vertical="center" textRotation="0" wrapText="false" indent="0" shrinkToFit="false"/>
      <protection locked="true" hidden="false"/>
    </xf>
    <xf numFmtId="164" fontId="8" fillId="3" borderId="2" xfId="0" applyFont="true" applyBorder="true" applyAlignment="true" applyProtection="true">
      <alignment horizontal="center" vertical="center" textRotation="0" wrapText="false" indent="0" shrinkToFit="false"/>
      <protection locked="false" hidden="false"/>
    </xf>
    <xf numFmtId="164" fontId="14" fillId="0" borderId="2" xfId="0" applyFont="true" applyBorder="true" applyAlignment="true" applyProtection="false">
      <alignment horizontal="left" vertical="bottom" textRotation="0" wrapText="fals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false" hidden="false"/>
    </xf>
    <xf numFmtId="164" fontId="15" fillId="0" borderId="2" xfId="0" applyFont="true" applyBorder="true" applyAlignment="true" applyProtection="false">
      <alignment horizontal="right" vertical="bottom" textRotation="0" wrapText="false" indent="0" shrinkToFit="false"/>
      <protection locked="true" hidden="false"/>
    </xf>
    <xf numFmtId="164" fontId="15" fillId="0" borderId="2" xfId="0" applyFont="true" applyBorder="true" applyAlignment="true" applyProtection="true">
      <alignment horizontal="right" vertical="bottom" textRotation="0" wrapText="false" indent="0" shrinkToFit="false"/>
      <protection locked="false" hidden="false"/>
    </xf>
    <xf numFmtId="165" fontId="15" fillId="0" borderId="2"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7" fillId="4" borderId="1" xfId="0" applyFont="true" applyBorder="true" applyAlignment="true" applyProtection="false">
      <alignment horizontal="left" vertical="center" textRotation="0" wrapText="true" indent="0" shrinkToFit="false"/>
      <protection locked="true" hidden="false"/>
    </xf>
    <xf numFmtId="164" fontId="7" fillId="3" borderId="2"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5" fontId="9" fillId="6" borderId="2"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5" fontId="16" fillId="6" borderId="2" xfId="0" applyFont="true" applyBorder="true" applyAlignment="true" applyProtection="false">
      <alignment horizontal="left" vertical="center" textRotation="0" wrapText="true" indent="0" shrinkToFit="false"/>
      <protection locked="true" hidden="false"/>
    </xf>
    <xf numFmtId="164" fontId="12" fillId="3" borderId="2"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7" fillId="0" borderId="0" xfId="0" applyFont="true" applyBorder="fals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17" fillId="0" borderId="1"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true" indent="0" shrinkToFit="false"/>
      <protection locked="true" hidden="false"/>
    </xf>
    <xf numFmtId="164" fontId="7" fillId="3" borderId="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DC"/>
      <rgbColor rgb="FF808080"/>
      <rgbColor rgb="FF6FA8DC"/>
      <rgbColor rgb="FF993366"/>
      <rgbColor rgb="FFFFFFCC"/>
      <rgbColor rgb="FFCCFFFF"/>
      <rgbColor rgb="FF660066"/>
      <rgbColor rgb="FFFF8080"/>
      <rgbColor rgb="FF1155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4C2F4"/>
      <rgbColor rgb="FFFF99CC"/>
      <rgbColor rgb="FFCC99FF"/>
      <rgbColor rgb="FFFFCC99"/>
      <rgbColor rgb="FF3366FF"/>
      <rgbColor rgb="FF33CCCC"/>
      <rgbColor rgb="FF99CC00"/>
      <rgbColor rgb="FFFFCC00"/>
      <rgbColor rgb="FFFF9900"/>
      <rgbColor rgb="FFFF6600"/>
      <rgbColor rgb="FF2A6099"/>
      <rgbColor rgb="FF969696"/>
      <rgbColor rgb="FF073763"/>
      <rgbColor rgb="FF339966"/>
      <rgbColor rgb="FF003300"/>
      <rgbColor rgb="FF274E13"/>
      <rgbColor rgb="FF993300"/>
      <rgbColor rgb="FF993366"/>
      <rgbColor rgb="FF333399"/>
      <rgbColor rgb="FF42424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Y1003"/>
  <sheetViews>
    <sheetView showFormulas="false" showGridLines="true" showRowColHeaders="true" showZeros="true" rightToLeft="false" tabSelected="true" showOutlineSymbols="true" defaultGridColor="true" view="normal" topLeftCell="A2" colorId="64" zoomScale="100" zoomScaleNormal="100" zoomScalePageLayoutView="100" workbookViewId="0">
      <selection pane="topLeft" activeCell="A9" activeCellId="0" sqref="A9"/>
    </sheetView>
  </sheetViews>
  <sheetFormatPr defaultColWidth="14.4453125" defaultRowHeight="15" zeroHeight="false" outlineLevelRow="0" outlineLevelCol="0"/>
  <cols>
    <col collapsed="false" customWidth="true" hidden="false" outlineLevel="0" max="1" min="1" style="0" width="123.29"/>
    <col collapsed="false" customWidth="true" hidden="false" outlineLevel="0" max="2" min="2" style="0" width="21.86"/>
    <col collapsed="false" customWidth="true" hidden="false" outlineLevel="0" max="3" min="3" style="0" width="14.57"/>
    <col collapsed="false" customWidth="true" hidden="false" outlineLevel="0" max="4" min="4" style="0" width="25.43"/>
    <col collapsed="false" customWidth="true" hidden="false" outlineLevel="0" max="5" min="5" style="0" width="36.71"/>
    <col collapsed="false" customWidth="true" hidden="false" outlineLevel="0" max="6" min="6" style="0" width="76"/>
    <col collapsed="false" customWidth="true" hidden="false" outlineLevel="0" max="7" min="7" style="0" width="11.43"/>
    <col collapsed="false" customWidth="true" hidden="false" outlineLevel="0" max="24" min="8" style="0" width="11.57"/>
    <col collapsed="false" customWidth="true" hidden="false" outlineLevel="0" max="26" min="25" style="0" width="8.71"/>
  </cols>
  <sheetData>
    <row r="1" customFormat="false" ht="31.5" hidden="false" customHeight="true" outlineLevel="0" collapsed="false">
      <c r="A1" s="1"/>
      <c r="B1" s="1"/>
      <c r="C1" s="1"/>
      <c r="D1" s="1"/>
      <c r="E1" s="1"/>
      <c r="G1" s="2"/>
    </row>
    <row r="2" customFormat="false" ht="36" hidden="false" customHeight="true" outlineLevel="0" collapsed="false">
      <c r="A2" s="3" t="s">
        <v>0</v>
      </c>
      <c r="B2" s="3"/>
      <c r="C2" s="3"/>
      <c r="D2" s="3"/>
      <c r="E2" s="3"/>
      <c r="G2" s="2"/>
    </row>
    <row r="3" customFormat="false" ht="21.75" hidden="false" customHeight="true" outlineLevel="0" collapsed="false">
      <c r="A3" s="4" t="s">
        <v>1</v>
      </c>
      <c r="B3" s="4"/>
      <c r="C3" s="4"/>
      <c r="D3" s="4"/>
      <c r="E3" s="4"/>
      <c r="G3" s="2"/>
    </row>
    <row r="4" customFormat="false" ht="21.75" hidden="false" customHeight="true" outlineLevel="0" collapsed="false">
      <c r="A4" s="4" t="s">
        <v>2</v>
      </c>
      <c r="B4" s="4"/>
      <c r="C4" s="4"/>
      <c r="D4" s="4"/>
      <c r="E4" s="4"/>
      <c r="G4" s="2"/>
    </row>
    <row r="5" customFormat="false" ht="10.5" hidden="false" customHeight="true" outlineLevel="0" collapsed="false">
      <c r="A5" s="5"/>
      <c r="B5" s="5"/>
      <c r="C5" s="5"/>
      <c r="D5" s="5"/>
      <c r="G5" s="2"/>
    </row>
    <row r="6" customFormat="false" ht="15" hidden="false" customHeight="false" outlineLevel="0" collapsed="false">
      <c r="A6" s="6" t="s">
        <v>3</v>
      </c>
      <c r="B6" s="7" t="s">
        <v>4</v>
      </c>
      <c r="C6" s="5"/>
      <c r="D6" s="5"/>
      <c r="G6" s="2"/>
    </row>
    <row r="7" customFormat="false" ht="15" hidden="false" customHeight="false" outlineLevel="0" collapsed="false">
      <c r="A7" s="5"/>
      <c r="B7" s="5"/>
      <c r="C7" s="5"/>
      <c r="D7" s="5"/>
      <c r="G7" s="2"/>
    </row>
    <row r="8" customFormat="false" ht="52.2" hidden="false" customHeight="false" outlineLevel="0" collapsed="false">
      <c r="A8" s="6" t="str">
        <f aca="false">IFERROR(__xludf.dummyfunction("IF(B6="""",""Responder se é Avaliação Simplificada (Célula B6)"",IF(B6=""Sim"",Query(Pesos!A2:D90,""SELECT A"",1),IF(B6=""Não"",Query(Pesos!A2:D90,""SELECT B"",1),""Erro"")))"),"1. COMPROMETIMENTO DA ALTA ADMINISTRAÇÃO")</f>
        <v>1. COMPROMETIMENTO DA ALTA ADMINISTRAÇÃO</v>
      </c>
      <c r="B8" s="8" t="s">
        <v>5</v>
      </c>
      <c r="C8" s="9" t="str">
        <f aca="false">IFERROR(__xludf.dummyfunction("IF(B6="""",""Responder se é Avaliação Simplificada (Célula B6)"",IF(B6=""Sim"",Query(Pesos!A2:D90,""SELECT C"",1),IF(B6=""Não"",Query(Pesos!A2:D90,""SELECT D"",1),""Erro"")))"),"Pesos para Avaliação Completa")</f>
        <v>Pesos para Avaliação Completa</v>
      </c>
      <c r="D8" s="9" t="s">
        <v>6</v>
      </c>
      <c r="E8" s="10" t="s">
        <v>7</v>
      </c>
      <c r="F8" s="11" t="s">
        <v>8</v>
      </c>
      <c r="G8" s="2"/>
    </row>
    <row r="9" customFormat="false" ht="77.6" hidden="false" customHeight="false" outlineLevel="0" collapsed="false">
      <c r="A9" s="12" t="s">
        <v>9</v>
      </c>
      <c r="B9" s="13"/>
      <c r="C9" s="14" t="n">
        <v>2</v>
      </c>
      <c r="D9" s="15" t="str">
        <f aca="false">IF($B$6="","-",IF(B9="","-",IF(B9="Sim",C9,IF(B9="Parcialmente",C9/2,IF(B9="Não",0,IF(B9="N/A",0,"Erro"))))))</f>
        <v>-</v>
      </c>
      <c r="E9" s="16" t="s">
        <v>10</v>
      </c>
      <c r="F9" s="17" t="s">
        <v>11</v>
      </c>
      <c r="G9" s="18"/>
    </row>
    <row r="10" customFormat="false" ht="77.6" hidden="false" customHeight="false" outlineLevel="0" collapsed="false">
      <c r="A10" s="12" t="s">
        <v>12</v>
      </c>
      <c r="B10" s="13"/>
      <c r="C10" s="14" t="n">
        <v>2</v>
      </c>
      <c r="D10" s="15" t="str">
        <f aca="false">IF($B$6="","-",IF(B10="","-",IF(B10="Sim",C10,IF(B10="Parcialmente",C10/2,IF(B10="Não",0,IF(B10="N/A",0,"Erro"))))))</f>
        <v>-</v>
      </c>
      <c r="E10" s="16"/>
      <c r="F10" s="17" t="s">
        <v>13</v>
      </c>
      <c r="G10" s="18"/>
    </row>
    <row r="11" customFormat="false" ht="52.2" hidden="false" customHeight="false" outlineLevel="0" collapsed="false">
      <c r="A11" s="12" t="s">
        <v>14</v>
      </c>
      <c r="B11" s="13"/>
      <c r="C11" s="14" t="n">
        <v>2</v>
      </c>
      <c r="D11" s="15" t="str">
        <f aca="false">IF($B$6="","-",IF(B11="","-",IF(B11="Sim",C11,IF(B11="Parcialmente",C11/2,IF(B11="Não",0,IF(B11="N/A",0,"Erro"))))))</f>
        <v>-</v>
      </c>
      <c r="E11" s="16"/>
      <c r="F11" s="17" t="s">
        <v>15</v>
      </c>
      <c r="G11" s="18"/>
    </row>
    <row r="12" customFormat="false" ht="26.85" hidden="false" customHeight="false" outlineLevel="0" collapsed="false">
      <c r="A12" s="12" t="s">
        <v>16</v>
      </c>
      <c r="B12" s="13"/>
      <c r="C12" s="14" t="n">
        <v>-10</v>
      </c>
      <c r="D12" s="15" t="str">
        <f aca="false">IF($B$6="","-",IF(B12="","-",IF(B12="Sim",C12,IF(B12="Parcialmente",C12/2,IF(B12="Não",0,IF(B12="N/A",0,"Erro"))))))</f>
        <v>-</v>
      </c>
      <c r="E12" s="16"/>
      <c r="F12" s="17" t="s">
        <v>17</v>
      </c>
      <c r="G12" s="18"/>
    </row>
    <row r="13" customFormat="false" ht="26.85" hidden="false" customHeight="false" outlineLevel="0" collapsed="false">
      <c r="A13" s="12" t="str">
        <f aca="false">IFERROR(__xludf.dummyfunction("""COMPUTED_VALUE"""),"1.4.1 A empresa comunicou o fato às autoridades competentes previamente à instauração do procedimento apuratório?")</f>
        <v>1.4.1 A empresa comunicou o fato às autoridades competentes previamente à instauração do procedimento apuratório?</v>
      </c>
      <c r="B13" s="19"/>
      <c r="C13" s="14" t="n">
        <v>4</v>
      </c>
      <c r="D13" s="15" t="str">
        <f aca="false">IF($B$6="","-",IF(B13="","-",IF(B13="Sim",C13,IF(B13="Parcialmente",C13/2,IF(B13="Não",0,IF(B13="N/A",0,"Erro"))))))</f>
        <v>-</v>
      </c>
      <c r="E13" s="16"/>
      <c r="F13" s="17" t="s">
        <v>18</v>
      </c>
      <c r="G13" s="18"/>
    </row>
    <row r="14" customFormat="false" ht="26.85" hidden="false" customHeight="false" outlineLevel="0" collapsed="false">
      <c r="A14" s="12" t="str">
        <f aca="false">IFERROR(__xludf.dummyfunction("""COMPUTED_VALUE"""),"1.4.2 A empresa reparou integralmente o dano causado?")</f>
        <v>1.4.2 A empresa reparou integralmente o dano causado?</v>
      </c>
      <c r="B14" s="19"/>
      <c r="C14" s="14" t="n">
        <v>2</v>
      </c>
      <c r="D14" s="15" t="str">
        <f aca="false">IF($B$6="","-",IF(B14="","-",IF(B14="Sim",C14,IF(B14="Parcialmente",C14/2,IF(B14="Não",0,IF(B14="N/A",0,"Erro"))))))</f>
        <v>-</v>
      </c>
      <c r="E14" s="16"/>
      <c r="F14" s="17" t="s">
        <v>19</v>
      </c>
      <c r="G14" s="18"/>
    </row>
    <row r="15" customFormat="false" ht="26.85" hidden="false" customHeight="false" outlineLevel="0" collapsed="false">
      <c r="A15" s="12" t="str">
        <f aca="false">IFERROR(__xludf.dummyfunction("""COMPUTED_VALUE"""),"1.4.3 A empresa afastou de seus quadros funcionais os envolvidos no ato lesivo ou, ainda que mantidos, estão sendo monitorados?")</f>
        <v>1.4.3 A empresa afastou de seus quadros funcionais os envolvidos no ato lesivo ou, ainda que mantidos, estão sendo monitorados?</v>
      </c>
      <c r="B15" s="13"/>
      <c r="C15" s="14" t="n">
        <v>2</v>
      </c>
      <c r="D15" s="15" t="str">
        <f aca="false">IF($B$6="","-",IF(B15="","-",IF(B15="Sim",C15,IF(B15="Parcialmente",C15/2,IF(B15="Não",0,IF(B15="N/A",0,"Erro"))))))</f>
        <v>-</v>
      </c>
      <c r="E15" s="16"/>
      <c r="F15" s="17" t="s">
        <v>20</v>
      </c>
      <c r="G15" s="18"/>
    </row>
    <row r="16" customFormat="false" ht="64.9" hidden="false" customHeight="false" outlineLevel="0" collapsed="false">
      <c r="A16" s="12" t="str">
        <f aca="false">IFERROR(__xludf.dummyfunction("""COMPUTED_VALUE"""),"1.4.4 A empresa implementou procedimentos específicos para evitar que atos semelhantes ao investigado ocorram novamente?")</f>
        <v>1.4.4 A empresa implementou procedimentos específicos para evitar que atos semelhantes ao investigado ocorram novamente?</v>
      </c>
      <c r="B16" s="13"/>
      <c r="C16" s="14" t="n">
        <v>2</v>
      </c>
      <c r="D16" s="15" t="str">
        <f aca="false">IF($B$6="","-",IF(B16="","-",IF(B16="Sim",C16,IF(B16="Parcialmente",C16/2,IF(B16="Não",0,IF(B16="N/A",0,"Erro"))))))</f>
        <v>-</v>
      </c>
      <c r="E16" s="16"/>
      <c r="F16" s="17" t="s">
        <v>21</v>
      </c>
      <c r="G16" s="18"/>
    </row>
    <row r="17" customFormat="false" ht="15" hidden="false" customHeight="false" outlineLevel="0" collapsed="false">
      <c r="A17" s="12" t="str">
        <f aca="false">IFERROR(__xludf.dummyfunction("""COMPUTED_VALUE"""),"1.5 Existem critérios formalizados para escolha de membros da alta direção, que considerem aspectos de integridade?")</f>
        <v>1.5 Existem critérios formalizados para escolha de membros da alta direção, que considerem aspectos de integridade?</v>
      </c>
      <c r="B17" s="13"/>
      <c r="C17" s="14" t="n">
        <v>2</v>
      </c>
      <c r="D17" s="15" t="str">
        <f aca="false">IF($B$6="","-",IF(B17="","-",IF(B17="Sim",C17,IF(B17="Parcialmente",C17/2,IF(B17="Não",0,IF(B17="N/A",0,"Erro"))))))</f>
        <v>-</v>
      </c>
      <c r="E17" s="16"/>
      <c r="F17" s="17" t="s">
        <v>22</v>
      </c>
      <c r="G17" s="18"/>
    </row>
    <row r="18" customFormat="false" ht="39.55" hidden="false" customHeight="false" outlineLevel="0" collapsed="false">
      <c r="A18" s="12" t="str">
        <f aca="false">IFERROR(__xludf.dummyfunction("""COMPUTED_VALUE"""),"1.6 Os membros da alta administração participaram de ações de capacitação (treinamento, palestra, congresso, cursos, etc) referente à cultura de integridade? ")</f>
        <v>1.6 Os membros da alta administração participaram de ações de capacitação (treinamento, palestra, congresso, cursos, etc) referente à cultura de integridade? </v>
      </c>
      <c r="B18" s="13"/>
      <c r="C18" s="14" t="n">
        <v>2</v>
      </c>
      <c r="D18" s="15" t="str">
        <f aca="false">IF($B$6="","-",IF(B18="","-",IF(B18="Sim",C18,IF(B18="Parcialmente",C18/2,IF(B18="Não",0,IF(B18="N/A",0,"Erro"))))))</f>
        <v>-</v>
      </c>
      <c r="E18" s="16"/>
      <c r="F18" s="17" t="s">
        <v>23</v>
      </c>
      <c r="G18" s="18"/>
    </row>
    <row r="19" customFormat="false" ht="12.75" hidden="false" customHeight="true" outlineLevel="0" collapsed="false">
      <c r="A19" s="20"/>
      <c r="B19" s="21"/>
      <c r="C19" s="22" t="n">
        <f aca="false">SUM(C9:C18)</f>
        <v>10</v>
      </c>
      <c r="D19" s="22" t="n">
        <f aca="false">SUM(D9:D18)</f>
        <v>0</v>
      </c>
      <c r="E19" s="23" t="s">
        <v>24</v>
      </c>
      <c r="F19" s="24"/>
      <c r="G19" s="2"/>
      <c r="H19" s="25"/>
      <c r="I19" s="25"/>
      <c r="J19" s="25"/>
      <c r="K19" s="25"/>
      <c r="L19" s="25"/>
      <c r="M19" s="25"/>
      <c r="N19" s="25"/>
      <c r="O19" s="25"/>
      <c r="P19" s="25"/>
      <c r="Q19" s="25"/>
      <c r="R19" s="25"/>
      <c r="S19" s="25"/>
      <c r="T19" s="25"/>
      <c r="U19" s="25"/>
      <c r="V19" s="25"/>
      <c r="W19" s="25"/>
      <c r="X19" s="25"/>
      <c r="Y19" s="25"/>
    </row>
    <row r="20" customFormat="false" ht="21.75" hidden="false" customHeight="true" outlineLevel="0" collapsed="false">
      <c r="A20" s="6" t="str">
        <f aca="false">IFERROR(__xludf.dummyfunction("""COMPUTED_VALUE"""),"2. INSTÂNCIA RESPONSÁVEL PELO PROGRAMA DE INTEGRIDADE")</f>
        <v>2. INSTÂNCIA RESPONSÁVEL PELO PROGRAMA DE INTEGRIDADE</v>
      </c>
      <c r="B20" s="26"/>
      <c r="C20" s="27"/>
      <c r="D20" s="27"/>
      <c r="E20" s="28"/>
      <c r="F20" s="29"/>
      <c r="G20" s="2"/>
    </row>
    <row r="21" customFormat="false" ht="52.2" hidden="false" customHeight="false" outlineLevel="0" collapsed="false">
      <c r="A21" s="30" t="s">
        <v>25</v>
      </c>
      <c r="B21" s="13"/>
      <c r="C21" s="14" t="n">
        <v>1.3</v>
      </c>
      <c r="D21" s="15" t="str">
        <f aca="false">IF($B$6="","-",IF(B21="","-",IF(B21="Sim",C21,IF(B21="Parcialmente",C21/2,IF(B21="Não",0,IF(B21="N/A",0,"Erro"))))))</f>
        <v>-</v>
      </c>
      <c r="E21" s="16"/>
      <c r="F21" s="17" t="s">
        <v>26</v>
      </c>
      <c r="G21" s="18"/>
    </row>
    <row r="22" customFormat="false" ht="52.2" hidden="false" customHeight="false" outlineLevel="0" collapsed="false">
      <c r="A22" s="30" t="s">
        <v>27</v>
      </c>
      <c r="B22" s="13"/>
      <c r="C22" s="14" t="n">
        <v>1.3</v>
      </c>
      <c r="D22" s="15" t="str">
        <f aca="false">IF($B$6="","-",IF(B22="","-",IF(B22="Sim",C22,IF(B22="Parcialmente",C22/2,IF(B22="Não",0,IF(B22="N/A",0,"Erro"))))))</f>
        <v>-</v>
      </c>
      <c r="E22" s="16"/>
      <c r="F22" s="17" t="s">
        <v>28</v>
      </c>
      <c r="G22" s="18"/>
    </row>
    <row r="23" customFormat="false" ht="52.2" hidden="false" customHeight="false" outlineLevel="0" collapsed="false">
      <c r="A23" s="30" t="s">
        <v>29</v>
      </c>
      <c r="B23" s="13"/>
      <c r="C23" s="14" t="n">
        <v>1.3</v>
      </c>
      <c r="D23" s="15" t="str">
        <f aca="false">IF($B$6="","-",IF(B23="","-",IF(B23="Sim",C23,IF(B23="Parcialmente",C23/2,IF(B23="Não",0,IF(B23="N/A",0,"Erro"))))))</f>
        <v>-</v>
      </c>
      <c r="E23" s="16"/>
      <c r="F23" s="17" t="s">
        <v>30</v>
      </c>
      <c r="G23" s="18"/>
    </row>
    <row r="24" customFormat="false" ht="15" hidden="false" customHeight="false" outlineLevel="0" collapsed="false">
      <c r="A24" s="30" t="s">
        <v>31</v>
      </c>
      <c r="B24" s="13"/>
      <c r="C24" s="14" t="n">
        <v>1.2</v>
      </c>
      <c r="D24" s="15" t="str">
        <f aca="false">IF($B$6="","-",IF(B24="","-",IF(B24="Sim",C24,IF(B24="Parcialmente",C24/2,IF(B24="Não",0,IF(B24="N/A",0,"Erro"))))))</f>
        <v>-</v>
      </c>
      <c r="E24" s="16"/>
      <c r="F24" s="17" t="s">
        <v>32</v>
      </c>
      <c r="G24" s="18"/>
    </row>
    <row r="25" customFormat="false" ht="52.2" hidden="false" customHeight="false" outlineLevel="0" collapsed="false">
      <c r="A25" s="30" t="s">
        <v>33</v>
      </c>
      <c r="B25" s="13"/>
      <c r="C25" s="14" t="n">
        <v>1.2</v>
      </c>
      <c r="D25" s="15" t="str">
        <f aca="false">IF($B$6="","-",IF(B25="","-",IF(B25="Sim",C25,IF(B25="Parcialmente",C25/2,IF(B25="Não",0,IF(B25="N/A",0,"Erro"))))))</f>
        <v>-</v>
      </c>
      <c r="E25" s="16"/>
      <c r="F25" s="17" t="s">
        <v>34</v>
      </c>
      <c r="G25" s="18"/>
    </row>
    <row r="26" customFormat="false" ht="64.9" hidden="false" customHeight="false" outlineLevel="0" collapsed="false">
      <c r="A26" s="30" t="s">
        <v>35</v>
      </c>
      <c r="B26" s="13"/>
      <c r="C26" s="14" t="n">
        <v>1.3</v>
      </c>
      <c r="D26" s="15" t="str">
        <f aca="false">IF($B$6="","-",IF(B26="","-",IF(B26="Sim",C26,IF(B26="Parcialmente",C26/2,IF(B26="Não",0,IF(B26="N/A",0,"Erro"))))))</f>
        <v>-</v>
      </c>
      <c r="E26" s="16"/>
      <c r="F26" s="17" t="s">
        <v>36</v>
      </c>
      <c r="G26" s="31"/>
    </row>
    <row r="27" customFormat="false" ht="52.2" hidden="false" customHeight="false" outlineLevel="0" collapsed="false">
      <c r="A27" s="30" t="s">
        <v>37</v>
      </c>
      <c r="B27" s="13"/>
      <c r="C27" s="14" t="n">
        <v>1.2</v>
      </c>
      <c r="D27" s="15" t="str">
        <f aca="false">IF($B$6="","-",IF(B27="","-",IF(B27="Sim",C27,IF(B27="Parcialmente",C27/2,IF(B27="Não",0,IF(B27="N/A",0,"Erro"))))))</f>
        <v>-</v>
      </c>
      <c r="E27" s="16"/>
      <c r="F27" s="17" t="s">
        <v>38</v>
      </c>
      <c r="G27" s="31"/>
    </row>
    <row r="28" customFormat="false" ht="15" hidden="false" customHeight="false" outlineLevel="0" collapsed="false">
      <c r="A28" s="30" t="s">
        <v>39</v>
      </c>
      <c r="B28" s="13"/>
      <c r="C28" s="14" t="n">
        <v>1.2</v>
      </c>
      <c r="D28" s="15" t="str">
        <f aca="false">IF($B$6="","-",IF(B28="","-",IF(B28="Sim",C28,IF(B28="Parcialmente",C28/2,IF(B28="Não",0,IF(B28="N/A",0,"Erro"))))))</f>
        <v>-</v>
      </c>
      <c r="E28" s="16"/>
      <c r="F28" s="17" t="s">
        <v>40</v>
      </c>
      <c r="G28" s="18"/>
    </row>
    <row r="29" customFormat="false" ht="12.75" hidden="false" customHeight="true" outlineLevel="0" collapsed="false">
      <c r="A29" s="20"/>
      <c r="B29" s="21"/>
      <c r="C29" s="22" t="n">
        <f aca="false">SUM(C21:C28)</f>
        <v>10</v>
      </c>
      <c r="D29" s="22" t="n">
        <f aca="false">SUM(D21:D28)</f>
        <v>0</v>
      </c>
      <c r="E29" s="23" t="s">
        <v>24</v>
      </c>
      <c r="F29" s="24"/>
      <c r="G29" s="2"/>
      <c r="H29" s="25"/>
      <c r="I29" s="25"/>
      <c r="J29" s="25"/>
      <c r="K29" s="25"/>
      <c r="L29" s="25"/>
      <c r="M29" s="25"/>
      <c r="N29" s="25"/>
      <c r="O29" s="25"/>
      <c r="P29" s="25"/>
      <c r="Q29" s="25"/>
      <c r="R29" s="25"/>
      <c r="S29" s="25"/>
      <c r="T29" s="25"/>
      <c r="U29" s="25"/>
      <c r="V29" s="25"/>
      <c r="W29" s="25"/>
      <c r="X29" s="25"/>
      <c r="Y29" s="25"/>
    </row>
    <row r="30" customFormat="false" ht="19.5" hidden="false" customHeight="true" outlineLevel="0" collapsed="false">
      <c r="A30" s="6" t="str">
        <f aca="false">IFERROR(__xludf.dummyfunction("""COMPUTED_VALUE"""),"3. ANÁLISE DE PERFIL E RISCOS")</f>
        <v>3. ANÁLISE DE PERFIL E RISCOS</v>
      </c>
      <c r="B30" s="26"/>
      <c r="C30" s="27"/>
      <c r="D30" s="27"/>
      <c r="E30" s="28"/>
      <c r="F30" s="29"/>
      <c r="G30" s="2"/>
    </row>
    <row r="31" customFormat="false" ht="26.85" hidden="false" customHeight="false" outlineLevel="0" collapsed="false">
      <c r="A31" s="30" t="s">
        <v>41</v>
      </c>
      <c r="B31" s="13"/>
      <c r="C31" s="14" t="n">
        <v>4</v>
      </c>
      <c r="D31" s="14" t="str">
        <f aca="false">IF($B$6="","-",IF(B31="","-",IF(B31="Sim",C31,IF(B31="Parcialmente",C31/2,IF(B31="Não",0,IF(B31="N/A",0,"Erro"))))))</f>
        <v>-</v>
      </c>
      <c r="E31" s="16"/>
      <c r="F31" s="17" t="s">
        <v>42</v>
      </c>
      <c r="G31" s="18"/>
    </row>
    <row r="32" customFormat="false" ht="39.55" hidden="false" customHeight="false" outlineLevel="0" collapsed="false">
      <c r="A32" s="30" t="s">
        <v>43</v>
      </c>
      <c r="B32" s="13"/>
      <c r="C32" s="14" t="n">
        <v>4</v>
      </c>
      <c r="D32" s="14" t="str">
        <f aca="false">IF($B$6="","-",IF(B32="","-",IF(B32="Sim",C32,IF(B32="Parcialmente",C32/2,IF(B32="Não",0,IF(B32="N/A",0,"Erro"))))))</f>
        <v>-</v>
      </c>
      <c r="E32" s="16"/>
      <c r="F32" s="17" t="s">
        <v>44</v>
      </c>
      <c r="G32" s="18"/>
    </row>
    <row r="33" customFormat="false" ht="52.2" hidden="false" customHeight="false" outlineLevel="0" collapsed="false">
      <c r="A33" s="30" t="s">
        <v>45</v>
      </c>
      <c r="B33" s="13"/>
      <c r="C33" s="14" t="n">
        <v>3</v>
      </c>
      <c r="D33" s="14" t="str">
        <f aca="false">IF($B$6="","-",IF(B33="","-",IF(B33="Sim",C33,IF(B33="Parcialmente",C33/2,IF(B33="Não",0,IF(B33="N/A",0,"Erro"))))))</f>
        <v>-</v>
      </c>
      <c r="E33" s="16"/>
      <c r="F33" s="17" t="s">
        <v>46</v>
      </c>
      <c r="G33" s="18"/>
    </row>
    <row r="34" customFormat="false" ht="39.55" hidden="false" customHeight="false" outlineLevel="0" collapsed="false">
      <c r="A34" s="30" t="s">
        <v>47</v>
      </c>
      <c r="B34" s="13"/>
      <c r="C34" s="14" t="n">
        <v>4</v>
      </c>
      <c r="D34" s="14" t="str">
        <f aca="false">IF($B$6="","-",IF(B34="","-",IF(B34="Sim",C34,IF(B34="Parcialmente",C34/2,IF(B34="Não",0,IF(B34="N/A",0,"Erro"))))))</f>
        <v>-</v>
      </c>
      <c r="E34" s="16"/>
      <c r="F34" s="17" t="s">
        <v>48</v>
      </c>
      <c r="G34" s="18"/>
    </row>
    <row r="35" customFormat="false" ht="12.75" hidden="false" customHeight="true" outlineLevel="0" collapsed="false">
      <c r="A35" s="20"/>
      <c r="B35" s="21"/>
      <c r="C35" s="22" t="n">
        <f aca="false">SUM(C31:C34)</f>
        <v>15</v>
      </c>
      <c r="D35" s="22" t="n">
        <f aca="false">SUM(D31:D34)</f>
        <v>0</v>
      </c>
      <c r="E35" s="23" t="s">
        <v>24</v>
      </c>
      <c r="F35" s="24"/>
      <c r="G35" s="2"/>
      <c r="H35" s="25"/>
      <c r="I35" s="25"/>
      <c r="J35" s="25"/>
      <c r="K35" s="25"/>
      <c r="L35" s="25"/>
      <c r="M35" s="25"/>
      <c r="N35" s="25"/>
      <c r="O35" s="25"/>
      <c r="P35" s="25"/>
      <c r="Q35" s="25"/>
      <c r="R35" s="25"/>
      <c r="S35" s="25"/>
      <c r="T35" s="25"/>
      <c r="U35" s="25"/>
      <c r="V35" s="25"/>
      <c r="W35" s="25"/>
      <c r="X35" s="25"/>
      <c r="Y35" s="25"/>
    </row>
    <row r="36" customFormat="false" ht="18" hidden="false" customHeight="true" outlineLevel="0" collapsed="false">
      <c r="A36" s="6" t="str">
        <f aca="false">IFERROR(__xludf.dummyfunction("""COMPUTED_VALUE"""),"4. ESTRUTURA DAS REGRAS E INSTRUMENTOS DE INTEGRIDADE")</f>
        <v>4. ESTRUTURA DAS REGRAS E INSTRUMENTOS DE INTEGRIDADE</v>
      </c>
      <c r="B36" s="26"/>
      <c r="C36" s="27"/>
      <c r="D36" s="27"/>
      <c r="E36" s="28"/>
      <c r="F36" s="27"/>
      <c r="G36" s="2"/>
    </row>
    <row r="37" customFormat="false" ht="12.75" hidden="false" customHeight="true" outlineLevel="0" collapsed="false">
      <c r="A37" s="6" t="str">
        <f aca="false">IFERROR(__xludf.dummyfunction("""COMPUTED_VALUE"""),"4.1 POLÍTICAS DE INTEGRIDADE")</f>
        <v>4.1 POLÍTICAS DE INTEGRIDADE</v>
      </c>
      <c r="B37" s="32"/>
      <c r="C37" s="33" t="n">
        <v>10</v>
      </c>
      <c r="D37" s="33" t="n">
        <f aca="false">SUM(D38:D49)</f>
        <v>0</v>
      </c>
      <c r="E37" s="28"/>
      <c r="F37" s="34"/>
      <c r="G37" s="2"/>
    </row>
    <row r="38" customFormat="false" ht="39.55" hidden="false" customHeight="false" outlineLevel="0" collapsed="false">
      <c r="A38" s="12" t="str">
        <f aca="false">IFERROR(__xludf.dummyfunction("""COMPUTED_VALUE"""),"4.1.1 A empresa possui políticas e recomendações, escritas em português, contendo vedações expressas à prática de corrupção e outros atos lesivos à administração pública?")</f>
        <v>4.1.1 A empresa possui políticas e recomendações, escritas em português, contendo vedações expressas à prática de corrupção e outros atos lesivos à administração pública?</v>
      </c>
      <c r="B38" s="13"/>
      <c r="C38" s="14" t="n">
        <v>1</v>
      </c>
      <c r="D38" s="35" t="str">
        <f aca="false">IF($B$6="","-",IF(B38="","-",IF(B38="Sim",C38,IF(B38="Parcialmente",C38/2,IF(B38="Não",0,IF(B38="N/A",0,"Erro"))))))</f>
        <v>-</v>
      </c>
      <c r="E38" s="36"/>
      <c r="F38" s="17" t="s">
        <v>49</v>
      </c>
      <c r="G38" s="2"/>
    </row>
    <row r="39" customFormat="false" ht="39.55" hidden="false" customHeight="false" outlineLevel="0" collapsed="false">
      <c r="A39" s="12" t="str">
        <f aca="false">IFERROR(__xludf.dummyfunction("""COMPUTED_VALUE"""),"4.1.2 O(s) documentos(s) estão disponíveis na internet e a todos os empregados da empresa, mesmo aqueles que não tem acesso a computador?")</f>
        <v>4.1.2 O(s) documentos(s) estão disponíveis na internet e a todos os empregados da empresa, mesmo aqueles que não tem acesso a computador?</v>
      </c>
      <c r="B39" s="13"/>
      <c r="C39" s="14" t="n">
        <v>1</v>
      </c>
      <c r="D39" s="35" t="str">
        <f aca="false">IF($B$6="","-",IF(B39="","-",IF(B39="Sim",C39,IF(B39="Parcialmente",C39/2,IF(B39="Não",0,IF(B39="N/A",0,"Erro"))))))</f>
        <v>-</v>
      </c>
      <c r="E39" s="36"/>
      <c r="F39" s="17" t="s">
        <v>50</v>
      </c>
      <c r="G39" s="2"/>
    </row>
    <row r="40" customFormat="false" ht="15" hidden="false" customHeight="false" outlineLevel="0" collapsed="false">
      <c r="A40" s="12" t="str">
        <f aca="false">IFERROR(__xludf.dummyfunction("""COMPUTED_VALUE"""),"4.1.3 Quanto ao conteúdo desse(s) documento(s):")</f>
        <v>4.1.3 Quanto ao conteúdo desse(s) documento(s):</v>
      </c>
      <c r="B40" s="13"/>
      <c r="C40" s="14"/>
      <c r="D40" s="35" t="str">
        <f aca="false">IF($B$6="","-",IF(B40="","-",IF(B40="Sim",C40,IF(B40="Parcialmente",C40/2,IF(B40="Não",0,IF(B40="N/A",0,"Erro"))))))</f>
        <v>-</v>
      </c>
      <c r="E40" s="37"/>
      <c r="F40" s="38"/>
      <c r="G40" s="2"/>
    </row>
    <row r="41" customFormat="false" ht="15" hidden="false" customHeight="true" outlineLevel="0" collapsed="false">
      <c r="A41" s="12" t="str">
        <f aca="false">IFERROR(__xludf.dummyfunction("""COMPUTED_VALUE"""),"a) A linguagem utilizada é de fácil compreensão?")</f>
        <v>a) A linguagem utilizada é de fácil compreensão?</v>
      </c>
      <c r="B41" s="13"/>
      <c r="C41" s="14" t="n">
        <v>0.5</v>
      </c>
      <c r="D41" s="35" t="str">
        <f aca="false">IF($B$6="","-",IF(B41="","-",IF(B41="Sim",C41,IF(B41="Parcialmente",C41/2,IF(B41="Não",0,IF(B41="N/A",0,"Erro"))))))</f>
        <v>-</v>
      </c>
      <c r="E41" s="39"/>
      <c r="F41" s="40" t="s">
        <v>51</v>
      </c>
      <c r="G41" s="2"/>
    </row>
    <row r="42" customFormat="false" ht="15" hidden="false" customHeight="false" outlineLevel="0" collapsed="false">
      <c r="A42" s="12" t="str">
        <f aca="false">IFERROR(__xludf.dummyfunction("""COMPUTED_VALUE"""),"b) Há indicação dos responsáveis para dirimir dúvidas sobre sua aplicação?")</f>
        <v>b) Há indicação dos responsáveis para dirimir dúvidas sobre sua aplicação?</v>
      </c>
      <c r="B42" s="13"/>
      <c r="C42" s="14" t="n">
        <v>1</v>
      </c>
      <c r="D42" s="35" t="str">
        <f aca="false">IF($B$6="","-",IF(B42="","-",IF(B42="Sim",C42,IF(B42="Parcialmente",C42/2,IF(B42="Não",0,IF(B42="N/A",0,"Erro"))))))</f>
        <v>-</v>
      </c>
      <c r="E42" s="39"/>
      <c r="F42" s="40"/>
      <c r="G42" s="2"/>
    </row>
    <row r="43" customFormat="false" ht="26.85" hidden="false" customHeight="false" outlineLevel="0" collapsed="false">
      <c r="A43" s="12" t="str">
        <f aca="false">IFERROR(__xludf.dummyfunction("""COMPUTED_VALUE"""),"c) Menciona a possibilidade de aplicação de sanções para aqueles que cometerem violações independentemente do cargo ou função ocupada pelo infrator?")</f>
        <v>c) Menciona a possibilidade de aplicação de sanções para aqueles que cometerem violações independentemente do cargo ou função ocupada pelo infrator?</v>
      </c>
      <c r="B43" s="13"/>
      <c r="C43" s="14" t="n">
        <v>1</v>
      </c>
      <c r="D43" s="35" t="str">
        <f aca="false">IF($B$6="","-",IF(B43="","-",IF(B43="Sim",C43,IF(B43="Parcialmente",C43/2,IF(B43="Não",0,IF(B43="N/A",0,"Erro"))))))</f>
        <v>-</v>
      </c>
      <c r="E43" s="39"/>
      <c r="F43" s="40"/>
      <c r="G43" s="2"/>
    </row>
    <row r="44" customFormat="false" ht="26.85" hidden="false" customHeight="false" outlineLevel="0" collapsed="false">
      <c r="A44" s="12" t="str">
        <f aca="false">IFERROR(__xludf.dummyfunction("""COMPUTED_VALUE"""),"d) Tratam do oferecimento de presentes, brindes e hospitalidades (refeições, entretenimento, viagem e hospedagem) a agentes públicos?")</f>
        <v>d) Tratam do oferecimento de presentes, brindes e hospitalidades (refeições, entretenimento, viagem e hospedagem) a agentes públicos?</v>
      </c>
      <c r="B44" s="13"/>
      <c r="C44" s="14" t="n">
        <v>1</v>
      </c>
      <c r="D44" s="35" t="str">
        <f aca="false">IF($B$6="","-",IF(B44="","-",IF(B44="Sim",C44,IF(B44="Parcialmente",C44/2,IF(B44="Não",0,IF(B44="N/A",0,"Erro"))))))</f>
        <v>-</v>
      </c>
      <c r="E44" s="39"/>
      <c r="F44" s="40"/>
      <c r="G44" s="2"/>
    </row>
    <row r="45" customFormat="false" ht="15" hidden="false" customHeight="false" outlineLevel="0" collapsed="false">
      <c r="A45" s="12" t="str">
        <f aca="false">IFERROR(__xludf.dummyfunction("""COMPUTED_VALUE"""),"e) Tratam da prevenção de conflito de interesses, inclusive nas relações com a Administração Pública e seus agentes?")</f>
        <v>e) Tratam da prevenção de conflito de interesses, inclusive nas relações com a Administração Pública e seus agentes?</v>
      </c>
      <c r="B45" s="13"/>
      <c r="C45" s="14" t="n">
        <v>1</v>
      </c>
      <c r="D45" s="35" t="str">
        <f aca="false">IF($B$6="","-",IF(B45="","-",IF(B45="Sim",C45,IF(B45="Parcialmente",C45/2,IF(B45="Não",0,IF(B45="N/A",0,"Erro"))))))</f>
        <v>-</v>
      </c>
      <c r="E45" s="39"/>
      <c r="F45" s="40"/>
      <c r="G45" s="2"/>
    </row>
    <row r="46" customFormat="false" ht="26.85" hidden="false" customHeight="false" outlineLevel="0" collapsed="false">
      <c r="A46" s="12" t="str">
        <f aca="false">IFERROR(__xludf.dummyfunction("""COMPUTED_VALUE"""),"f) Estabelecem orientações e controles sobre temas como realização de reuniões, encontros e outros tipos de interações com agentes públicos?")</f>
        <v>f) Estabelecem orientações e controles sobre temas como realização de reuniões, encontros e outros tipos de interações com agentes públicos?</v>
      </c>
      <c r="B46" s="13"/>
      <c r="C46" s="14" t="n">
        <v>1</v>
      </c>
      <c r="D46" s="35" t="str">
        <f aca="false">IF($B$6="","-",IF(B46="","-",IF(B46="Sim",C46,IF(B46="Parcialmente",C46/2,IF(B46="Não",0,IF(B46="N/A",0,"Erro"))))))</f>
        <v>-</v>
      </c>
      <c r="E46" s="39"/>
      <c r="F46" s="40"/>
      <c r="G46" s="2"/>
    </row>
    <row r="47" customFormat="false" ht="26.85" hidden="false" customHeight="false" outlineLevel="0" collapsed="false">
      <c r="A47" s="12" t="str">
        <f aca="false">IFERROR(__xludf.dummyfunction("""COMPUTED_VALUE"""),"g) Estabelecem orientações para que seus administradores e empregados cooperem com eventuais investigações e fiscalizações realizadas por órgãos públicos ou auditores externos independentes?")</f>
        <v>g) Estabelecem orientações para que seus administradores e empregados cooperem com eventuais investigações e fiscalizações realizadas por órgãos públicos ou auditores externos independentes?</v>
      </c>
      <c r="B47" s="13"/>
      <c r="C47" s="14" t="n">
        <v>0.5</v>
      </c>
      <c r="D47" s="35" t="str">
        <f aca="false">IF($B$6="","-",IF(B47="","-",IF(B47="Sim",C47,IF(B47="Parcialmente",C47/2,IF(B47="Não",0,IF(B47="N/A",0,"Erro"))))))</f>
        <v>-</v>
      </c>
      <c r="E47" s="39"/>
      <c r="F47" s="40"/>
      <c r="G47" s="2"/>
    </row>
    <row r="48" customFormat="false" ht="26.85" hidden="false" customHeight="false" outlineLevel="0" collapsed="false">
      <c r="A48" s="12" t="str">
        <f aca="false">IFERROR(__xludf.dummyfunction("""COMPUTED_VALUE"""),"h) existem orientações sobre a conduta esperada nos processos licitatórios, inclusive quanto à relação da empresa com seus concorrentes, a fim de evitar práticas anticoncorrenciais que possibilitem fraudar o processo?")</f>
        <v>h) existem orientações sobre a conduta esperada nos processos licitatórios, inclusive quanto à relação da empresa com seus concorrentes, a fim de evitar práticas anticoncorrenciais que possibilitem fraudar o processo?</v>
      </c>
      <c r="B48" s="13"/>
      <c r="C48" s="14" t="n">
        <v>1</v>
      </c>
      <c r="D48" s="35" t="str">
        <f aca="false">IF($B$6="","-",IF(B48="","-",IF(B48="Sim",C48,IF(B48="Parcialmente",C48/2,IF(B48="Não",0,IF(B48="N/A",0,"Erro"))))))</f>
        <v>-</v>
      </c>
      <c r="E48" s="39"/>
      <c r="F48" s="40"/>
      <c r="G48" s="2"/>
    </row>
    <row r="49" customFormat="false" ht="20.25" hidden="false" customHeight="true" outlineLevel="0" collapsed="false">
      <c r="A49" s="12" t="str">
        <f aca="false">IFERROR(__xludf.dummyfunction("""COMPUTED_VALUE"""),"i) Há orientações quanto ao acompanhamento da execução dos contratos celebrados com a Administração Pública?")</f>
        <v>i) Há orientações quanto ao acompanhamento da execução dos contratos celebrados com a Administração Pública?</v>
      </c>
      <c r="B49" s="13"/>
      <c r="C49" s="14" t="n">
        <v>1</v>
      </c>
      <c r="D49" s="35" t="str">
        <f aca="false">IF($B$6="","-",IF(B49="","-",IF(B49="Sim",C49,IF(B49="Parcialmente",C49/2,IF(B49="Não",0,IF(B49="N/A",0,"Erro"))))))</f>
        <v>-</v>
      </c>
      <c r="E49" s="39"/>
      <c r="F49" s="40"/>
      <c r="G49" s="2"/>
    </row>
    <row r="50" customFormat="false" ht="12.75" hidden="false" customHeight="true" outlineLevel="0" collapsed="false">
      <c r="A50" s="6" t="str">
        <f aca="false">IFERROR(__xludf.dummyfunction("""COMPUTED_VALUE"""),"4.2 TREINAMENTO E COMUNICAÇÃO")</f>
        <v>4.2 TREINAMENTO E COMUNICAÇÃO</v>
      </c>
      <c r="B50" s="32"/>
      <c r="C50" s="33" t="n">
        <v>10</v>
      </c>
      <c r="D50" s="33" t="n">
        <f aca="false">SUM(D51:D55)</f>
        <v>0</v>
      </c>
      <c r="E50" s="41"/>
      <c r="F50" s="42"/>
      <c r="G50" s="2"/>
    </row>
    <row r="51" customFormat="false" ht="26.85" hidden="false" customHeight="false" outlineLevel="0" collapsed="false">
      <c r="A51" s="12" t="str">
        <f aca="false">IFERROR(__xludf.dummyfunction("""COMPUTED_VALUE"""),"4.2.1 Existe plano de comunicação e plano de treinamento relacionados ao programa de integridade?")</f>
        <v>4.2.1 Existe plano de comunicação e plano de treinamento relacionados ao programa de integridade?</v>
      </c>
      <c r="B51" s="13"/>
      <c r="C51" s="14" t="n">
        <v>1</v>
      </c>
      <c r="D51" s="14" t="str">
        <f aca="false">IF($B$6="","-",IF(B51="","-",IF(B51="Sim",C51,IF(B51="Parcialmente",C51/2,IF(B51="Não",0,IF(B51="N/A",0,"Erro"))))))</f>
        <v>-</v>
      </c>
      <c r="E51" s="16"/>
      <c r="F51" s="17" t="s">
        <v>52</v>
      </c>
      <c r="G51" s="18"/>
    </row>
    <row r="52" customFormat="false" ht="26.85" hidden="false" customHeight="false" outlineLevel="0" collapsed="false">
      <c r="A52" s="12" t="str">
        <f aca="false">IFERROR(__xludf.dummyfunction("""COMPUTED_VALUE"""),"4.2.2 Foram realizadas ações de divulgação das políticas e procedimentos relativas à integridade nos últimos 24 (vinte e quatro) meses, contados a partir da data de assinatura do contrato?")</f>
        <v>4.2.2 Foram realizadas ações de divulgação das políticas e procedimentos relativas à integridade nos últimos 24 (vinte e quatro) meses, contados a partir da data de assinatura do contrato?</v>
      </c>
      <c r="B52" s="13"/>
      <c r="C52" s="14" t="n">
        <v>3</v>
      </c>
      <c r="D52" s="14" t="str">
        <f aca="false">IF($B$6="","-",IF(B52="","-",IF(B52="Sim",C52,IF(B52="Parcialmente",C52/2,IF(B52="Não",0,IF(B52="N/A",0,"Erro"))))))</f>
        <v>-</v>
      </c>
      <c r="E52" s="16"/>
      <c r="F52" s="17" t="s">
        <v>53</v>
      </c>
      <c r="G52" s="18"/>
    </row>
    <row r="53" customFormat="false" ht="39.55" hidden="false" customHeight="false" outlineLevel="0" collapsed="false">
      <c r="A53" s="12" t="str">
        <f aca="false">IFERROR(__xludf.dummyfunction("""COMPUTED_VALUE"""),"4.2.3 Foram realizados treinamentos específicos sobre as políticas e procedimentos existentes para o público responsável por sua aplicação, nos últimos 24 (vinte e quatro) meses, contados a partir da data de assinatura do contrato?")</f>
        <v>4.2.3 Foram realizados treinamentos específicos sobre as políticas e procedimentos existentes para o público responsável por sua aplicação, nos últimos 24 (vinte e quatro) meses, contados a partir da data de assinatura do contrato?</v>
      </c>
      <c r="B53" s="13"/>
      <c r="C53" s="14" t="n">
        <v>2</v>
      </c>
      <c r="D53" s="14" t="str">
        <f aca="false">IF($B$6="","-",IF(B53="","-",IF(B53="Sim",C53,IF(B53="Parcialmente",C53/2,IF(B53="Não",0,IF(B53="N/A",0,"Erro"))))))</f>
        <v>-</v>
      </c>
      <c r="E53" s="16"/>
      <c r="F53" s="17" t="s">
        <v>23</v>
      </c>
      <c r="G53" s="18"/>
    </row>
    <row r="54" customFormat="false" ht="15" hidden="false" customHeight="false" outlineLevel="0" collapsed="false">
      <c r="A54" s="12" t="str">
        <f aca="false">IFERROR(__xludf.dummyfunction("""COMPUTED_VALUE"""),"4.2.4 Existem controles para verificar a participação dos empregados nos treinamentos?")</f>
        <v>4.2.4 Existem controles para verificar a participação dos empregados nos treinamentos?</v>
      </c>
      <c r="B54" s="13"/>
      <c r="C54" s="14" t="n">
        <v>2</v>
      </c>
      <c r="D54" s="14" t="str">
        <f aca="false">IF($B$6="","-",IF(B54="","-",IF(B54="Sim",C54,IF(B54="Parcialmente",C54/2,IF(B54="Não",0,IF(B54="N/A",0,"Erro"))))))</f>
        <v>-</v>
      </c>
      <c r="E54" s="16"/>
      <c r="F54" s="17" t="s">
        <v>54</v>
      </c>
      <c r="G54" s="18"/>
    </row>
    <row r="55" customFormat="false" ht="15" hidden="false" customHeight="false" outlineLevel="0" collapsed="false">
      <c r="A55" s="12" t="str">
        <f aca="false">IFERROR(__xludf.dummyfunction("""COMPUTED_VALUE"""),"4.2.5 Existem mecanismos para verificar a retenção dos conteúdos abordados nos treinamentos?")</f>
        <v>4.2.5 Existem mecanismos para verificar a retenção dos conteúdos abordados nos treinamentos?</v>
      </c>
      <c r="B55" s="13"/>
      <c r="C55" s="14" t="n">
        <v>2</v>
      </c>
      <c r="D55" s="14" t="str">
        <f aca="false">IF($B$6="","-",IF(B55="","-",IF(B55="Sim",C55,IF(B55="Parcialmente",C55/2,IF(B55="Não",0,IF(B55="N/A",0,"Erro"))))))</f>
        <v>-</v>
      </c>
      <c r="E55" s="16"/>
      <c r="F55" s="17" t="s">
        <v>55</v>
      </c>
      <c r="G55" s="18"/>
    </row>
    <row r="56" customFormat="false" ht="12.75" hidden="false" customHeight="true" outlineLevel="0" collapsed="false">
      <c r="A56" s="6" t="str">
        <f aca="false">IFERROR(__xludf.dummyfunction("""COMPUTED_VALUE"""),"4.3 GESTÃO DE TERCEIROS")</f>
        <v>4.3 GESTÃO DE TERCEIROS</v>
      </c>
      <c r="B56" s="32"/>
      <c r="C56" s="33" t="n">
        <v>5</v>
      </c>
      <c r="D56" s="33" t="n">
        <f aca="false">SUM(D57:D63)</f>
        <v>0</v>
      </c>
      <c r="E56" s="28"/>
      <c r="F56" s="27"/>
      <c r="G56" s="2"/>
    </row>
    <row r="57" customFormat="false" ht="39.55" hidden="false" customHeight="false" outlineLevel="0" collapsed="false">
      <c r="A57" s="12" t="str">
        <f aca="false">IFERROR(__xludf.dummyfunction("""COMPUTED_VALUE"""),"4.3.1 A empresa possui código de conduta para fornecedores e representantes?")</f>
        <v>4.3.1 A empresa possui código de conduta para fornecedores e representantes?</v>
      </c>
      <c r="B57" s="13"/>
      <c r="C57" s="14" t="n">
        <v>1</v>
      </c>
      <c r="D57" s="14" t="str">
        <f aca="false">IF($B$6="","-",IF(B57="","-",IF(B57="Sim",C57,IF(B57="Parcialmente",C57/2,IF(B57="Não",0,IF(B57="N/A",0,"Erro"))))))</f>
        <v>-</v>
      </c>
      <c r="E57" s="19"/>
      <c r="F57" s="43" t="s">
        <v>56</v>
      </c>
      <c r="G57" s="18"/>
    </row>
    <row r="58" customFormat="false" ht="26.85" hidden="false" customHeight="false" outlineLevel="0" collapsed="false">
      <c r="A58" s="12" t="str">
        <f aca="false">IFERROR(__xludf.dummyfunction("""COMPUTED_VALUE"""),"4.3.2 Há previsão de aplicação de penalidades e/ou de rescisão contratual em caso de descumprimento das cláusulas de integridade e anticorrupção, bem como de normas éticas aplicáveis a terceiros?")</f>
        <v>4.3.2 Há previsão de aplicação de penalidades e/ou de rescisão contratual em caso de descumprimento das cláusulas de integridade e anticorrupção, bem como de normas éticas aplicáveis a terceiros?</v>
      </c>
      <c r="B58" s="13"/>
      <c r="C58" s="14" t="n">
        <v>0.5</v>
      </c>
      <c r="D58" s="14" t="str">
        <f aca="false">IF($B$6="","-",IF(B58="","-",IF(B58="Sim",C58,IF(B58="Parcialmente",C58/2,IF(B58="Não",0,IF(B58="N/A",0,"Erro"))))))</f>
        <v>-</v>
      </c>
      <c r="E58" s="16"/>
      <c r="F58" s="44" t="s">
        <v>57</v>
      </c>
      <c r="G58" s="18"/>
    </row>
    <row r="59" customFormat="false" ht="52.2" hidden="false" customHeight="false" outlineLevel="0" collapsed="false">
      <c r="A59" s="12" t="str">
        <f aca="false">IFERROR(__xludf.dummyfunction("""COMPUTED_VALUE"""),"4.3.3 A empresa realiza diligências prévias à contratação de terceiros (intermediários, fornecedores, prestadores de serviço, entre outros)?")</f>
        <v>4.3.3 A empresa realiza diligências prévias à contratação de terceiros (intermediários, fornecedores, prestadores de serviço, entre outros)?</v>
      </c>
      <c r="B59" s="13"/>
      <c r="C59" s="14" t="n">
        <v>1</v>
      </c>
      <c r="D59" s="14" t="str">
        <f aca="false">IF($B$6="","-",IF(B59="","-",IF(B59="Sim",C59,IF(B59="Parcialmente",C59/2,IF(B59="Não",0,IF(B59="N/A",0,"Erro"))))))</f>
        <v>-</v>
      </c>
      <c r="E59" s="16"/>
      <c r="F59" s="44" t="s">
        <v>58</v>
      </c>
      <c r="G59" s="18"/>
    </row>
    <row r="60" customFormat="false" ht="52.2" hidden="false" customHeight="false" outlineLevel="0" collapsed="false">
      <c r="A60" s="12" t="str">
        <f aca="false">IFERROR(__xludf.dummyfunction("""COMPUTED_VALUE"""),"4.3.4 No caso de a diligência constatar alto risco de integridade, existem medidas formalizadas para minimizar o risco ou até mesmo impossibilitar a contratação?")</f>
        <v>4.3.4 No caso de a diligência constatar alto risco de integridade, existem medidas formalizadas para minimizar o risco ou até mesmo impossibilitar a contratação?</v>
      </c>
      <c r="B60" s="13"/>
      <c r="C60" s="14" t="n">
        <v>0.5</v>
      </c>
      <c r="D60" s="14" t="str">
        <f aca="false">IF($B$6="","-",IF(B60="","-",IF(B60="Sim",C60,IF(B60="Parcialmente",C60/2,IF(B60="Não",0,IF(B60="N/A",0,"Erro"))))))</f>
        <v>-</v>
      </c>
      <c r="E60" s="16"/>
      <c r="F60" s="44" t="s">
        <v>59</v>
      </c>
      <c r="G60" s="18"/>
    </row>
    <row r="61" customFormat="false" ht="153.7" hidden="false" customHeight="false" outlineLevel="0" collapsed="false">
      <c r="A61" s="12" t="str">
        <f aca="false">IFERROR(__xludf.dummyfunction("""COMPUTED_VALUE"""),"4.3.5 A empresa estabelece cláusulas anticorrupção em contrato com terceiros?")</f>
        <v>4.3.5 A empresa estabelece cláusulas anticorrupção em contrato com terceiros?</v>
      </c>
      <c r="B61" s="13"/>
      <c r="C61" s="14" t="n">
        <v>1</v>
      </c>
      <c r="D61" s="14" t="str">
        <f aca="false">IF($B$6="","-",IF(B61="","-",IF(B61="Sim",C61,IF(B61="Parcialmente",C61/2,IF(B61="Não",0,IF(B61="N/A",0,"Erro"))))))</f>
        <v>-</v>
      </c>
      <c r="E61" s="16"/>
      <c r="F61" s="44" t="s">
        <v>60</v>
      </c>
      <c r="G61" s="18"/>
    </row>
    <row r="62" customFormat="false" ht="64.9" hidden="false" customHeight="false" outlineLevel="0" collapsed="false">
      <c r="A62" s="12" t="str">
        <f aca="false">IFERROR(__xludf.dummyfunction("""COMPUTED_VALUE"""),"4.3.6 A empresa treina seus colaboradores (fornecedores, intermediários, representantes etc) quanto a riscos de integridade e como gerenciá-los, principalmente no relacionamento com o poder público?")</f>
        <v>4.3.6 A empresa treina seus colaboradores (fornecedores, intermediários, representantes etc) quanto a riscos de integridade e como gerenciá-los, principalmente no relacionamento com o poder público?</v>
      </c>
      <c r="B62" s="13"/>
      <c r="C62" s="14" t="n">
        <v>0.5</v>
      </c>
      <c r="D62" s="14" t="str">
        <f aca="false">IF($B$6="","-",IF(B62="","-",IF(B62="Sim",C62,IF(B62="Parcialmente",C62/2,IF(B62="Não",0,IF(B62="N/A",0,"Erro"))))))</f>
        <v>-</v>
      </c>
      <c r="E62" s="16"/>
      <c r="F62" s="44" t="s">
        <v>61</v>
      </c>
      <c r="G62" s="31"/>
    </row>
    <row r="63" customFormat="false" ht="39.55" hidden="false" customHeight="false" outlineLevel="0" collapsed="false">
      <c r="A63" s="12" t="str">
        <f aca="false">IFERROR(__xludf.dummyfunction("""COMPUTED_VALUE"""),"4.3.7 A empresa estimula a adoção de medidas de integridade entre seus parceiros de negócios. ")</f>
        <v>4.3.7 A empresa estimula a adoção de medidas de integridade entre seus parceiros de negócios. </v>
      </c>
      <c r="B63" s="13"/>
      <c r="C63" s="14" t="n">
        <v>0.5</v>
      </c>
      <c r="D63" s="14" t="str">
        <f aca="false">IF($B$6="","-",IF(B63="","-",IF(B63="Sim",C63,IF(B63="Parcialmente",C63/2,IF(B63="Não",0,IF(B63="N/A",0,"Erro"))))))</f>
        <v>-</v>
      </c>
      <c r="E63" s="16"/>
      <c r="F63" s="44" t="s">
        <v>62</v>
      </c>
      <c r="G63" s="31"/>
    </row>
    <row r="64" customFormat="false" ht="12.75" hidden="false" customHeight="true" outlineLevel="0" collapsed="false">
      <c r="A64" s="6" t="str">
        <f aca="false">IFERROR(__xludf.dummyfunction("""COMPUTED_VALUE"""),"4.4 REGISTROS CONTÁBEIS")</f>
        <v>4.4 REGISTROS CONTÁBEIS</v>
      </c>
      <c r="B64" s="32"/>
      <c r="C64" s="33" t="n">
        <v>5</v>
      </c>
      <c r="D64" s="33" t="n">
        <f aca="false">SUM(D65:D69)</f>
        <v>0</v>
      </c>
      <c r="E64" s="28"/>
      <c r="F64" s="34"/>
      <c r="G64" s="2"/>
    </row>
    <row r="65" customFormat="false" ht="26.85" hidden="false" customHeight="true" outlineLevel="0" collapsed="false">
      <c r="A65" s="12" t="str">
        <f aca="false">IFERROR(__xludf.dummyfunction("""COMPUTED_VALUE"""),"4.4.1 Existem mecanismos e controles para assegurar a precisão e clareza dos registros contábeis e a confiabilidade dos relatórios e demonstrações financeiras?")</f>
        <v>4.4.1 Existem mecanismos e controles para assegurar a precisão e clareza dos registros contábeis e a confiabilidade dos relatórios e demonstrações financeiras?</v>
      </c>
      <c r="B65" s="13"/>
      <c r="C65" s="14" t="n">
        <v>1</v>
      </c>
      <c r="D65" s="14" t="str">
        <f aca="false">IF($B$6="","-",IF(B65="","-",IF(B65="Sim",C65,IF(B65="Parcialmente",C65/2,IF(B65="Não",0,IF(B65="N/A",0,"Erro"))))))</f>
        <v>-</v>
      </c>
      <c r="E65" s="16"/>
      <c r="F65" s="45" t="s">
        <v>63</v>
      </c>
      <c r="G65" s="2"/>
    </row>
    <row r="66" customFormat="false" ht="15" hidden="false" customHeight="false" outlineLevel="0" collapsed="false">
      <c r="A66" s="12" t="str">
        <f aca="false">IFERROR(__xludf.dummyfunction("""COMPUTED_VALUE"""),"4.4.2 Existe medidas que visem identificar “alertas”, tais como receitas e despesas fora do padrão?")</f>
        <v>4.4.2 Existe medidas que visem identificar “alertas”, tais como receitas e despesas fora do padrão?</v>
      </c>
      <c r="B66" s="13"/>
      <c r="C66" s="14" t="n">
        <v>1</v>
      </c>
      <c r="D66" s="14" t="str">
        <f aca="false">IF($B$6="","-",IF(B66="","-",IF(B66="Sim",C66,IF(B66="Parcialmente",C66/2,IF(B66="Não",0,IF(B66="N/A",0,"Erro"))))))</f>
        <v>-</v>
      </c>
      <c r="E66" s="16"/>
      <c r="F66" s="45"/>
      <c r="G66" s="2"/>
    </row>
    <row r="67" customFormat="false" ht="15" hidden="false" customHeight="false" outlineLevel="0" collapsed="false">
      <c r="A67" s="12" t="str">
        <f aca="false">IFERROR(__xludf.dummyfunction("""COMPUTED_VALUE"""),"4.4.3 Há definição de diferentes alçadas para aprovação de despesas")</f>
        <v>4.4.3 Há definição de diferentes alçadas para aprovação de despesas</v>
      </c>
      <c r="B67" s="13"/>
      <c r="C67" s="14" t="n">
        <v>1</v>
      </c>
      <c r="D67" s="14" t="str">
        <f aca="false">IF($B$6="","-",IF(B67="","-",IF(B67="Sim",C67,IF(B67="Parcialmente",C67/2,IF(B67="Não",0,IF(B67="N/A",0,"Erro"))))))</f>
        <v>-</v>
      </c>
      <c r="E67" s="16"/>
      <c r="F67" s="45"/>
      <c r="G67" s="2"/>
    </row>
    <row r="68" customFormat="false" ht="15" hidden="false" customHeight="false" outlineLevel="0" collapsed="false">
      <c r="A68" s="12" t="str">
        <f aca="false">IFERROR(__xludf.dummyfunction("""COMPUTED_VALUE"""),"4.4.4 Existe área responsável pela função de auditoria interna.")</f>
        <v>4.4.4 Existe área responsável pela função de auditoria interna.</v>
      </c>
      <c r="B68" s="13"/>
      <c r="C68" s="14" t="n">
        <v>1</v>
      </c>
      <c r="D68" s="14" t="str">
        <f aca="false">IF($B$6="","-",IF(B68="","-",IF(B68="Sim",C68,IF(B68="Parcialmente",C68/2,IF(B68="Não",0,IF(B68="N/A",0,"Erro"))))))</f>
        <v>-</v>
      </c>
      <c r="E68" s="16"/>
      <c r="F68" s="46" t="s">
        <v>64</v>
      </c>
      <c r="G68" s="2"/>
    </row>
    <row r="69" customFormat="false" ht="15" hidden="false" customHeight="false" outlineLevel="0" collapsed="false">
      <c r="A69" s="12" t="str">
        <f aca="false">IFERROR(__xludf.dummyfunction("""COMPUTED_VALUE"""),"4.4.5 Há realização periódica de auditoria externa independente.")</f>
        <v>4.4.5 Há realização periódica de auditoria externa independente.</v>
      </c>
      <c r="B69" s="13"/>
      <c r="C69" s="14" t="n">
        <v>1</v>
      </c>
      <c r="D69" s="14" t="str">
        <f aca="false">IF($B$6="","-",IF(B69="","-",IF(B69="Sim",C69,IF(B69="Parcialmente",C69/2,IF(B69="Não",0,IF(B69="N/A",0,"Erro"))))))</f>
        <v>-</v>
      </c>
      <c r="E69" s="16"/>
      <c r="F69" s="46" t="s">
        <v>65</v>
      </c>
      <c r="G69" s="2"/>
    </row>
    <row r="70" customFormat="false" ht="12.75" hidden="false" customHeight="true" outlineLevel="0" collapsed="false">
      <c r="A70" s="6" t="str">
        <f aca="false">IFERROR(__xludf.dummyfunction("""COMPUTED_VALUE"""),"4.5 CANAL DE DENÚNCIA")</f>
        <v>4.5 CANAL DE DENÚNCIA</v>
      </c>
      <c r="B70" s="32"/>
      <c r="C70" s="33" t="n">
        <v>10</v>
      </c>
      <c r="D70" s="33" t="n">
        <f aca="false">SUM(D71:D77)</f>
        <v>0</v>
      </c>
      <c r="E70" s="28"/>
      <c r="F70" s="34"/>
      <c r="G70" s="2"/>
    </row>
    <row r="71" customFormat="false" ht="39.55" hidden="false" customHeight="false" outlineLevel="0" collapsed="false">
      <c r="A71" s="12" t="str">
        <f aca="false">IFERROR(__xludf.dummyfunction("""COMPUTED_VALUE"""),"4.5.1 A empresa possui canal de denúncia, em português, para desvio de condutas relacionadas à corrupção?")</f>
        <v>4.5.1 A empresa possui canal de denúncia, em português, para desvio de condutas relacionadas à corrupção?</v>
      </c>
      <c r="B71" s="13"/>
      <c r="C71" s="14" t="n">
        <v>2</v>
      </c>
      <c r="D71" s="14" t="str">
        <f aca="false">IF($B$6="","-",IF(B71="","-",IF(B71="Sim",C71,IF(B71="Parcialmente",C71/2,IF(B71="Não",0,IF(B71="N/A",0,"Erro"))))))</f>
        <v>-</v>
      </c>
      <c r="E71" s="16"/>
      <c r="F71" s="17" t="s">
        <v>66</v>
      </c>
      <c r="G71" s="18"/>
    </row>
    <row r="72" customFormat="false" ht="39.55" hidden="false" customHeight="false" outlineLevel="0" collapsed="false">
      <c r="A72" s="12" t="str">
        <f aca="false">IFERROR(__xludf.dummyfunction("""COMPUTED_VALUE"""),"4.5.2 Existe ações de divulgação e incentivo à denúncia, tanto para o público interno quanto para terceiros que se relacionem com a empresa?")</f>
        <v>4.5.2 Existe ações de divulgação e incentivo à denúncia, tanto para o público interno quanto para terceiros que se relacionem com a empresa?</v>
      </c>
      <c r="B72" s="13"/>
      <c r="C72" s="14" t="n">
        <v>2</v>
      </c>
      <c r="D72" s="14" t="str">
        <f aca="false">IF($B$6="","-",IF(B72="","-",IF(B72="Sim",C72,IF(B72="Parcialmente",C72/2,IF(B72="Não",0,IF(B72="N/A",0,"Erro"))))))</f>
        <v>-</v>
      </c>
      <c r="E72" s="16"/>
      <c r="F72" s="17" t="s">
        <v>67</v>
      </c>
      <c r="G72" s="18"/>
    </row>
    <row r="73" customFormat="false" ht="15" hidden="false" customHeight="true" outlineLevel="0" collapsed="false">
      <c r="A73" s="12" t="str">
        <f aca="false">IFERROR(__xludf.dummyfunction("""COMPUTED_VALUE"""),"4.5.3 Existe política para recebimento de denúncias anônimas e/ou proteção ao denunciante?")</f>
        <v>4.5.3 Existe política para recebimento de denúncias anônimas e/ou proteção ao denunciante?</v>
      </c>
      <c r="B73" s="13"/>
      <c r="C73" s="14" t="n">
        <v>1</v>
      </c>
      <c r="D73" s="14" t="str">
        <f aca="false">IF($B$6="","-",IF(B73="","-",IF(B73="Sim",C73,IF(B73="Parcialmente",C73/2,IF(B73="Não",0,IF(B73="N/A",0,"Erro"))))))</f>
        <v>-</v>
      </c>
      <c r="E73" s="16"/>
      <c r="F73" s="17" t="s">
        <v>68</v>
      </c>
      <c r="G73" s="18"/>
    </row>
    <row r="74" customFormat="false" ht="15" hidden="false" customHeight="false" outlineLevel="0" collapsed="false">
      <c r="A74" s="12" t="str">
        <f aca="false">IFERROR(__xludf.dummyfunction("""COMPUTED_VALUE"""),"4.5.4 Existem procedimentos que possibilitam o acompanhamento da apuração da denúncia pelo denunciante?")</f>
        <v>4.5.4 Existem procedimentos que possibilitam o acompanhamento da apuração da denúncia pelo denunciante?</v>
      </c>
      <c r="B74" s="13"/>
      <c r="C74" s="14" t="n">
        <v>1</v>
      </c>
      <c r="D74" s="14" t="str">
        <f aca="false">IF($B$6="","-",IF(B74="","-",IF(B74="Sim",C74,IF(B74="Parcialmente",C74/2,IF(B74="Não",0,IF(B74="N/A",0,"Erro"))))))</f>
        <v>-</v>
      </c>
      <c r="E74" s="16"/>
      <c r="F74" s="17"/>
      <c r="G74" s="18"/>
    </row>
    <row r="75" customFormat="false" ht="15" hidden="false" customHeight="false" outlineLevel="0" collapsed="false">
      <c r="A75" s="12" t="str">
        <f aca="false">IFERROR(__xludf.dummyfunction("""COMPUTED_VALUE"""),"4.5.5 Existe procedimento formalizado e adequado de apuração das denúncias recebidas?")</f>
        <v>4.5.5 Existe procedimento formalizado e adequado de apuração das denúncias recebidas?</v>
      </c>
      <c r="B75" s="13"/>
      <c r="C75" s="14" t="n">
        <v>1.5</v>
      </c>
      <c r="D75" s="14" t="str">
        <f aca="false">IF($B$6="","-",IF(B75="","-",IF(B75="Sim",C75,IF(B75="Parcialmente",C75/2,IF(B75="Não",0,IF(B75="N/A",0,"Erro"))))))</f>
        <v>-</v>
      </c>
      <c r="E75" s="16"/>
      <c r="F75" s="17"/>
      <c r="G75" s="18"/>
    </row>
    <row r="76" customFormat="false" ht="15" hidden="false" customHeight="false" outlineLevel="0" collapsed="false">
      <c r="A76" s="12" t="str">
        <f aca="false">IFERROR(__xludf.dummyfunction("""COMPUTED_VALUE"""),"4.5.6 Há procedimento de encaminhamento de denúncias às autoridades competentes?")</f>
        <v>4.5.6 Há procedimento de encaminhamento de denúncias às autoridades competentes?</v>
      </c>
      <c r="B76" s="13"/>
      <c r="C76" s="14" t="n">
        <v>1</v>
      </c>
      <c r="D76" s="14" t="str">
        <f aca="false">IF($B$6="","-",IF(B76="","-",IF(B76="Sim",C76,IF(B76="Parcialmente",C76/2,IF(B76="Não",0,IF(B76="N/A",0,"Erro"))))))</f>
        <v>-</v>
      </c>
      <c r="E76" s="16"/>
      <c r="F76" s="17"/>
      <c r="G76" s="18"/>
    </row>
    <row r="77" customFormat="false" ht="39.55" hidden="false" customHeight="false" outlineLevel="0" collapsed="false">
      <c r="A77" s="12" t="str">
        <f aca="false">IFERROR(__xludf.dummyfunction("""COMPUTED_VALUE"""),"4.5.7 A empresa possui indicadores sobre denúncias recebidas/apuradas e outras informações que indicam que os canais de denúncia são monitorados?")</f>
        <v>4.5.7 A empresa possui indicadores sobre denúncias recebidas/apuradas e outras informações que indicam que os canais de denúncia são monitorados?</v>
      </c>
      <c r="B77" s="13"/>
      <c r="C77" s="14" t="n">
        <v>1.5</v>
      </c>
      <c r="D77" s="14" t="str">
        <f aca="false">IF($B$6="","-",IF(B77="","-",IF(B77="Sim",C77,IF(B77="Parcialmente",C77/2,IF(B77="Não",0,IF(B77="N/A",0,"Erro"))))))</f>
        <v>-</v>
      </c>
      <c r="E77" s="16"/>
      <c r="F77" s="17" t="s">
        <v>69</v>
      </c>
      <c r="G77" s="18"/>
    </row>
    <row r="78" customFormat="false" ht="12.75" hidden="false" customHeight="true" outlineLevel="0" collapsed="false">
      <c r="A78" s="6" t="str">
        <f aca="false">IFERROR(__xludf.dummyfunction("""COMPUTED_VALUE"""),"4.6 MEDIDAS DISCIPLINARES E AÇÕES DE REMEDIAÇÃO")</f>
        <v>4.6 MEDIDAS DISCIPLINARES E AÇÕES DE REMEDIAÇÃO</v>
      </c>
      <c r="B78" s="32"/>
      <c r="C78" s="33" t="n">
        <v>10</v>
      </c>
      <c r="D78" s="33" t="n">
        <f aca="false">SUM(D79:D82)</f>
        <v>0</v>
      </c>
      <c r="E78" s="28"/>
      <c r="F78" s="34"/>
      <c r="G78" s="2"/>
    </row>
    <row r="79" customFormat="false" ht="15" hidden="false" customHeight="false" outlineLevel="0" collapsed="false">
      <c r="A79" s="12" t="str">
        <f aca="false">IFERROR(__xludf.dummyfunction("""COMPUTED_VALUE"""),"4.6.1 A empresa tem mecanismos disciplinares, de sanções e de incentivos estabelecidos?")</f>
        <v>4.6.1 A empresa tem mecanismos disciplinares, de sanções e de incentivos estabelecidos?</v>
      </c>
      <c r="B79" s="13"/>
      <c r="C79" s="14" t="n">
        <v>3</v>
      </c>
      <c r="D79" s="14" t="str">
        <f aca="false">IF($B$6="","-",IF(B79="","-",IF(B79="Sim",C79,IF(B79="Parcialmente",C79/2,IF(B79="Não",0,IF(B79="N/A",0,"Erro"))))))</f>
        <v>-</v>
      </c>
      <c r="E79" s="16"/>
      <c r="F79" s="17" t="s">
        <v>70</v>
      </c>
      <c r="G79" s="18"/>
    </row>
    <row r="80" customFormat="false" ht="50.25" hidden="false" customHeight="true" outlineLevel="0" collapsed="false">
      <c r="A80" s="12" t="str">
        <f aca="false">IFERROR(__xludf.dummyfunction("""COMPUTED_VALUE"""),"4.6.2 Os processos de responsabilização e aplicação de sanções são conduzidos de maneira isonômica, inclusive sendo aplicáveis a membros da alta administração e aos responsáveis pela implementação, supervisão e fiscalização de cumprimento de políticas e p"&amp;"rocedimentos, uma vez constatada sua ação ou omissão?")</f>
        <v>4.6.2 Os processos de responsabilização e aplicação de sanções são conduzidos de maneira isonômica, inclusive sendo aplicáveis a membros da alta administração e aos responsáveis pela implementação, supervisão e fiscalização de cumprimento de políticas e procedimentos, uma vez constatada sua ação ou omissão?</v>
      </c>
      <c r="B80" s="13"/>
      <c r="C80" s="14" t="n">
        <v>2</v>
      </c>
      <c r="D80" s="14" t="str">
        <f aca="false">IF($B$6="","-",IF(B80="","-",IF(B80="Sim",C80,IF(B80="Parcialmente",C80/2,IF(B80="Não",0,IF(B80="N/A",0,"Erro"))))))</f>
        <v>-</v>
      </c>
      <c r="E80" s="16"/>
      <c r="F80" s="17" t="s">
        <v>71</v>
      </c>
      <c r="G80" s="31"/>
    </row>
    <row r="81" customFormat="false" ht="36" hidden="false" customHeight="true" outlineLevel="0" collapsed="false">
      <c r="A81" s="12" t="str">
        <f aca="false">IFERROR(__xludf.dummyfunction("""COMPUTED_VALUE"""),"4.6.3 A empresa implementa mudanças para reduzir o risco de que desvios de conduta similares aos constatados voltem a acontecer?")</f>
        <v>4.6.3 A empresa implementa mudanças para reduzir o risco de que desvios de conduta similares aos constatados voltem a acontecer?</v>
      </c>
      <c r="B81" s="13"/>
      <c r="C81" s="14" t="n">
        <v>3</v>
      </c>
      <c r="D81" s="14" t="str">
        <f aca="false">IF($B$6="","-",IF(B81="","-",IF(B81="Sim",C81,IF(B81="Parcialmente",C81/2,IF(B81="Não",0,IF(B81="N/A",0,"Erro"))))))</f>
        <v>-</v>
      </c>
      <c r="E81" s="16"/>
      <c r="F81" s="17"/>
      <c r="G81" s="31"/>
    </row>
    <row r="82" customFormat="false" ht="30.75" hidden="false" customHeight="true" outlineLevel="0" collapsed="false">
      <c r="A82" s="12" t="str">
        <f aca="false">IFERROR(__xludf.dummyfunction("""COMPUTED_VALUE"""),"4.6.4 A empresa mantém registros dos seus processos de responsabilização e aplicação de sanções?")</f>
        <v>4.6.4 A empresa mantém registros dos seus processos de responsabilização e aplicação de sanções?</v>
      </c>
      <c r="B82" s="13"/>
      <c r="C82" s="14" t="n">
        <v>2</v>
      </c>
      <c r="D82" s="14" t="str">
        <f aca="false">IF($B$6="","-",IF(B82="","-",IF(B82="Sim",C82,IF(B82="Parcialmente",C82/2,IF(B82="Não",0,IF(B82="N/A",0,"Erro"))))))</f>
        <v>-</v>
      </c>
      <c r="E82" s="16"/>
      <c r="F82" s="17"/>
      <c r="G82" s="31"/>
    </row>
    <row r="83" customFormat="false" ht="12.75" hidden="false" customHeight="true" outlineLevel="0" collapsed="false">
      <c r="A83" s="6" t="str">
        <f aca="false">IFERROR(__xludf.dummyfunction("""COMPUTED_VALUE"""),"4.7 TRANSPARÊNCIA")</f>
        <v>4.7 TRANSPARÊNCIA</v>
      </c>
      <c r="B83" s="32"/>
      <c r="C83" s="33" t="n">
        <v>5</v>
      </c>
      <c r="D83" s="33" t="n">
        <f aca="false">SUM(D84:D89)</f>
        <v>0</v>
      </c>
      <c r="E83" s="28"/>
      <c r="F83" s="27"/>
      <c r="G83" s="2"/>
    </row>
    <row r="84" customFormat="false" ht="15" hidden="false" customHeight="false" outlineLevel="0" collapsed="false">
      <c r="A84" s="12" t="str">
        <f aca="false">IFERROR(__xludf.dummyfunction("""COMPUTED_VALUE"""),"4.7.1 A empresa publica em sua página eletrônica informações sobre:")</f>
        <v>4.7.1 A empresa publica em sua página eletrônica informações sobre:</v>
      </c>
      <c r="B84" s="13"/>
      <c r="C84" s="14"/>
      <c r="D84" s="14" t="str">
        <f aca="false">IF($B$6="","-",IF(B84="","-",IF(B84="Sim",C84,IF(B84="Parcialmente",C84/2,IF(B84="Não",0,IF(B84="N/A",0,"Erro"))))))</f>
        <v>-</v>
      </c>
      <c r="E84" s="19"/>
      <c r="F84" s="47"/>
      <c r="G84" s="2"/>
    </row>
    <row r="85" customFormat="false" ht="15" hidden="false" customHeight="true" outlineLevel="0" collapsed="false">
      <c r="A85" s="12" t="str">
        <f aca="false">IFERROR(__xludf.dummyfunction("""COMPUTED_VALUE"""),"a) atividades exercidas")</f>
        <v>a) atividades exercidas</v>
      </c>
      <c r="B85" s="13"/>
      <c r="C85" s="14" t="n">
        <v>1</v>
      </c>
      <c r="D85" s="14" t="str">
        <f aca="false">IF($B$6="","-",IF(B85="","-",IF(B85="Sim",C85,IF(B85="Parcialmente",C85/2,IF(B85="Não",0,IF(B85="N/A",0,"Erro"))))))</f>
        <v>-</v>
      </c>
      <c r="E85" s="19"/>
      <c r="F85" s="45" t="s">
        <v>72</v>
      </c>
      <c r="G85" s="2"/>
    </row>
    <row r="86" customFormat="false" ht="26.85" hidden="false" customHeight="false" outlineLevel="0" collapsed="false">
      <c r="A86" s="12" t="str">
        <f aca="false">IFERROR(__xludf.dummyfunction("""COMPUTED_VALUE"""),"b) quadro societário e organograma, contendo no mínimo o nome completo de toda a diretoria administrativa, financeira e operacional")</f>
        <v>b) quadro societário e organograma, contendo no mínimo o nome completo de toda a diretoria administrativa, financeira e operacional</v>
      </c>
      <c r="B86" s="13"/>
      <c r="C86" s="14" t="n">
        <v>1</v>
      </c>
      <c r="D86" s="14" t="str">
        <f aca="false">IF($B$6="","-",IF(B86="","-",IF(B86="Sim",C86,IF(B86="Parcialmente",C86/2,IF(B86="Não",0,IF(B86="N/A",0,"Erro"))))))</f>
        <v>-</v>
      </c>
      <c r="E86" s="19"/>
      <c r="F86" s="45"/>
      <c r="G86" s="2"/>
    </row>
    <row r="87" customFormat="false" ht="15" hidden="false" customHeight="false" outlineLevel="0" collapsed="false">
      <c r="A87" s="12" t="str">
        <f aca="false">IFERROR(__xludf.dummyfunction("""COMPUTED_VALUE"""),"c) contratos firmados com a Administração Pública")</f>
        <v>c) contratos firmados com a Administração Pública</v>
      </c>
      <c r="B87" s="13"/>
      <c r="C87" s="14" t="n">
        <v>2</v>
      </c>
      <c r="D87" s="14" t="str">
        <f aca="false">IF($B$6="","-",IF(B87="","-",IF(B87="Sim",C87,IF(B87="Parcialmente",C87/2,IF(B87="Não",0,IF(B87="N/A",0,"Erro"))))))</f>
        <v>-</v>
      </c>
      <c r="E87" s="19"/>
      <c r="F87" s="45"/>
      <c r="G87" s="2"/>
    </row>
    <row r="88" customFormat="false" ht="15" hidden="false" customHeight="false" outlineLevel="0" collapsed="false">
      <c r="A88" s="12" t="str">
        <f aca="false">IFERROR(__xludf.dummyfunction("""COMPUTED_VALUE"""),"d) patrocínios e doações realizadas pela empresa")</f>
        <v>d) patrocínios e doações realizadas pela empresa</v>
      </c>
      <c r="B88" s="13"/>
      <c r="C88" s="14" t="n">
        <v>1</v>
      </c>
      <c r="D88" s="14" t="str">
        <f aca="false">IF($B$6="","-",IF(B88="","-",IF(B88="Sim",C88,IF(B88="Parcialmente",C88/2,IF(B88="Não",0,IF(B88="N/A",0,"Erro"))))))</f>
        <v>-</v>
      </c>
      <c r="E88" s="19"/>
      <c r="F88" s="45"/>
      <c r="G88" s="2"/>
    </row>
    <row r="89" customFormat="false" ht="12.75" hidden="false" customHeight="true" outlineLevel="0" collapsed="false">
      <c r="A89" s="12" t="str">
        <f aca="false">IFERROR(__xludf.dummyfunction("""COMPUTED_VALUE"""),"e) Demonstrações financeiras")</f>
        <v>e) Demonstrações financeiras</v>
      </c>
      <c r="B89" s="13"/>
      <c r="C89" s="14" t="n">
        <v>1</v>
      </c>
      <c r="D89" s="14" t="str">
        <f aca="false">IF($B$6="","-",IF(B89="","-",IF(B89="Sim",C89,IF(B89="Parcialmente",C89/2,IF(B89="Não",0,IF(B89="N/A",0,"Erro"))))))</f>
        <v>-</v>
      </c>
      <c r="E89" s="19"/>
      <c r="F89" s="45"/>
      <c r="G89" s="2"/>
    </row>
    <row r="90" customFormat="false" ht="21.75" hidden="false" customHeight="true" outlineLevel="0" collapsed="false">
      <c r="A90" s="20"/>
      <c r="B90" s="21"/>
      <c r="C90" s="48" t="n">
        <f aca="false">SUM(C83,C78,C37,C50,C56,C64,C70)</f>
        <v>55</v>
      </c>
      <c r="D90" s="22" t="n">
        <f aca="false">SUM(D83,D78,D70,D64,D56,D50,D37)</f>
        <v>0</v>
      </c>
      <c r="E90" s="23" t="s">
        <v>24</v>
      </c>
      <c r="F90" s="24"/>
      <c r="G90" s="2"/>
    </row>
    <row r="91" customFormat="false" ht="12.75" hidden="false" customHeight="true" outlineLevel="0" collapsed="false">
      <c r="A91" s="6" t="str">
        <f aca="false">IFERROR(__xludf.dummyfunction("""COMPUTED_VALUE"""),"5. MONITORAMENTO E AÇÕES DE MELHORIA")</f>
        <v>5. MONITORAMENTO E AÇÕES DE MELHORIA</v>
      </c>
      <c r="B91" s="49"/>
      <c r="C91" s="50"/>
      <c r="D91" s="50"/>
      <c r="E91" s="51"/>
      <c r="F91" s="50"/>
      <c r="G91" s="2"/>
    </row>
    <row r="92" customFormat="false" ht="26.85" hidden="false" customHeight="false" outlineLevel="0" collapsed="false">
      <c r="A92" s="12" t="str">
        <f aca="false">IFERROR(__xludf.dummyfunction("""COMPUTED_VALUE"""),"Há planejamento para o monitoramento do programa de integridade, inclusive com estabelecimento de indicadores e outros dados?")</f>
        <v>Há planejamento para o monitoramento do programa de integridade, inclusive com estabelecimento de indicadores e outros dados?</v>
      </c>
      <c r="B92" s="13"/>
      <c r="C92" s="14" t="n">
        <v>2</v>
      </c>
      <c r="D92" s="14" t="str">
        <f aca="false">IF($B$6="","-",IF(B92="","-",IF(B92="Sim",C92,IF(B92="Parcialmente",C92/2,IF(B92="Não",0,IF(B92="N/A",0,"Erro"))))))</f>
        <v>-</v>
      </c>
      <c r="E92" s="16"/>
      <c r="F92" s="44" t="s">
        <v>73</v>
      </c>
      <c r="G92" s="18"/>
    </row>
    <row r="93" customFormat="false" ht="26.85" hidden="false" customHeight="false" outlineLevel="0" collapsed="false">
      <c r="A93" s="12" t="str">
        <f aca="false">IFERROR(__xludf.dummyfunction("""COMPUTED_VALUE"""),"5.1 Há realização de monitoramento do programa de integridade, através de relatórios, indicadores, estatísticas ou outros dados?")</f>
        <v>5.1 Há realização de monitoramento do programa de integridade, através de relatórios, indicadores, estatísticas ou outros dados?</v>
      </c>
      <c r="B93" s="13"/>
      <c r="C93" s="14" t="n">
        <v>3</v>
      </c>
      <c r="D93" s="14" t="str">
        <f aca="false">IF($B$6="","-",IF(B93="","-",IF(B93="Sim",C93,IF(B93="Parcialmente",C93/2,IF(B93="Não",0,IF(B93="N/A",0,"Erro"))))))</f>
        <v>-</v>
      </c>
      <c r="E93" s="16"/>
      <c r="F93" s="44" t="s">
        <v>74</v>
      </c>
      <c r="G93" s="18"/>
    </row>
    <row r="94" customFormat="false" ht="15" hidden="false" customHeight="false" outlineLevel="0" collapsed="false">
      <c r="A94" s="12" t="str">
        <f aca="false">IFERROR(__xludf.dummyfunction("""COMPUTED_VALUE"""),"5.2 São construídos planos de ação para mitigação de fragilidades identificadas durante a execução do programa?")</f>
        <v>5.2 São construídos planos de ação para mitigação de fragilidades identificadas durante a execução do programa?</v>
      </c>
      <c r="B94" s="13"/>
      <c r="C94" s="14" t="n">
        <v>2</v>
      </c>
      <c r="D94" s="14" t="str">
        <f aca="false">IF($B$6="","-",IF(B94="","-",IF(B94="Sim",C94,IF(B94="Parcialmente",C94/2,IF(B94="Não",0,IF(B94="N/A",0,"Erro"))))))</f>
        <v>-</v>
      </c>
      <c r="E94" s="16"/>
      <c r="F94" s="44" t="s">
        <v>75</v>
      </c>
      <c r="G94" s="18"/>
    </row>
    <row r="95" customFormat="false" ht="15" hidden="false" customHeight="false" outlineLevel="0" collapsed="false">
      <c r="A95" s="12" t="str">
        <f aca="false">IFERROR(__xludf.dummyfunction("""COMPUTED_VALUE"""),"5.3 Há submissão do seu programa de integridade a processo(s) independente(s) de avaliação externa?")</f>
        <v>5.3 Há submissão do seu programa de integridade a processo(s) independente(s) de avaliação externa?</v>
      </c>
      <c r="B95" s="13"/>
      <c r="C95" s="14" t="n">
        <v>3</v>
      </c>
      <c r="D95" s="14" t="str">
        <f aca="false">IF($B$6="","-",IF(B95="","-",IF(B95="Sim",C95,IF(B95="Parcialmente",C95/2,IF(B95="Não",0,IF(B95="N/A",0,"Erro"))))))</f>
        <v>-</v>
      </c>
      <c r="E95" s="16"/>
      <c r="F95" s="44" t="s">
        <v>76</v>
      </c>
      <c r="G95" s="31"/>
    </row>
    <row r="96" customFormat="false" ht="12.75" hidden="false" customHeight="true" outlineLevel="0" collapsed="false">
      <c r="A96" s="52"/>
      <c r="B96" s="53"/>
      <c r="C96" s="22" t="n">
        <v>10</v>
      </c>
      <c r="D96" s="22" t="n">
        <f aca="false">SUM(D92:D95)</f>
        <v>0</v>
      </c>
      <c r="E96" s="22" t="s">
        <v>24</v>
      </c>
      <c r="G96" s="2"/>
    </row>
    <row r="97" customFormat="false" ht="12.75" hidden="false" customHeight="true" outlineLevel="0" collapsed="false">
      <c r="A97" s="54"/>
      <c r="B97" s="55" t="s">
        <v>77</v>
      </c>
      <c r="C97" s="56" t="n">
        <f aca="false">SUM(C90,C96,C35,C29,C19)</f>
        <v>100</v>
      </c>
      <c r="D97" s="22"/>
      <c r="E97" s="22"/>
      <c r="G97" s="2"/>
    </row>
    <row r="98" customFormat="false" ht="12.75" hidden="false" customHeight="true" outlineLevel="0" collapsed="false">
      <c r="B98" s="25"/>
      <c r="C98" s="25"/>
      <c r="G98" s="2"/>
    </row>
    <row r="99" customFormat="false" ht="12.75" hidden="false" customHeight="true" outlineLevel="0" collapsed="false">
      <c r="A99" s="57"/>
      <c r="B99" s="25"/>
      <c r="C99" s="25"/>
      <c r="D99" s="25"/>
      <c r="G99" s="2"/>
    </row>
    <row r="100" customFormat="false" ht="12.75" hidden="false" customHeight="true" outlineLevel="0" collapsed="false">
      <c r="A100" s="57"/>
      <c r="B100" s="25"/>
      <c r="C100" s="25"/>
      <c r="D100" s="25"/>
      <c r="G100" s="2"/>
    </row>
    <row r="101" customFormat="false" ht="12.75" hidden="false" customHeight="true" outlineLevel="0" collapsed="false">
      <c r="B101" s="25"/>
      <c r="C101" s="25"/>
      <c r="D101" s="25"/>
      <c r="G101" s="2"/>
    </row>
    <row r="102" customFormat="false" ht="12.75" hidden="false" customHeight="true" outlineLevel="0" collapsed="false">
      <c r="B102" s="25"/>
      <c r="C102" s="25"/>
      <c r="D102" s="25"/>
      <c r="G102" s="2"/>
    </row>
    <row r="103" customFormat="false" ht="12.75" hidden="false" customHeight="true" outlineLevel="0" collapsed="false">
      <c r="B103" s="25"/>
      <c r="C103" s="25"/>
      <c r="D103" s="25"/>
      <c r="G103" s="2"/>
    </row>
    <row r="104" customFormat="false" ht="12.75" hidden="false" customHeight="true" outlineLevel="0" collapsed="false">
      <c r="B104" s="25"/>
      <c r="C104" s="25"/>
      <c r="D104" s="25"/>
      <c r="G104" s="2"/>
    </row>
    <row r="105" customFormat="false" ht="12.75" hidden="false" customHeight="true" outlineLevel="0" collapsed="false">
      <c r="B105" s="25"/>
      <c r="C105" s="25"/>
      <c r="D105" s="25"/>
      <c r="G105" s="2"/>
    </row>
    <row r="106" customFormat="false" ht="12.75" hidden="false" customHeight="true" outlineLevel="0" collapsed="false">
      <c r="B106" s="25"/>
      <c r="C106" s="25"/>
      <c r="D106" s="25"/>
      <c r="G106" s="2"/>
    </row>
    <row r="107" customFormat="false" ht="12.75" hidden="false" customHeight="true" outlineLevel="0" collapsed="false">
      <c r="B107" s="25"/>
      <c r="C107" s="25"/>
      <c r="D107" s="25"/>
      <c r="G107" s="2"/>
    </row>
    <row r="108" customFormat="false" ht="12.75" hidden="false" customHeight="true" outlineLevel="0" collapsed="false">
      <c r="B108" s="25"/>
      <c r="C108" s="25"/>
      <c r="D108" s="25"/>
      <c r="G108" s="2"/>
    </row>
    <row r="109" customFormat="false" ht="12.75" hidden="false" customHeight="true" outlineLevel="0" collapsed="false">
      <c r="B109" s="25"/>
      <c r="C109" s="25"/>
      <c r="D109" s="25"/>
      <c r="G109" s="2"/>
    </row>
    <row r="110" customFormat="false" ht="12.75" hidden="false" customHeight="true" outlineLevel="0" collapsed="false">
      <c r="B110" s="25"/>
      <c r="C110" s="25"/>
      <c r="D110" s="25"/>
      <c r="G110" s="2"/>
    </row>
    <row r="111" customFormat="false" ht="12.75" hidden="false" customHeight="true" outlineLevel="0" collapsed="false">
      <c r="B111" s="25"/>
      <c r="C111" s="25"/>
      <c r="D111" s="25"/>
      <c r="G111" s="2"/>
    </row>
    <row r="112" customFormat="false" ht="12.75" hidden="false" customHeight="true" outlineLevel="0" collapsed="false">
      <c r="B112" s="25"/>
      <c r="C112" s="25"/>
      <c r="D112" s="25"/>
      <c r="G112" s="2"/>
    </row>
    <row r="113" customFormat="false" ht="12.75" hidden="false" customHeight="true" outlineLevel="0" collapsed="false">
      <c r="B113" s="25"/>
      <c r="C113" s="25"/>
      <c r="D113" s="25"/>
      <c r="G113" s="2"/>
    </row>
    <row r="114" customFormat="false" ht="12.75" hidden="false" customHeight="true" outlineLevel="0" collapsed="false">
      <c r="B114" s="25"/>
      <c r="C114" s="25"/>
      <c r="D114" s="25"/>
      <c r="G114" s="2"/>
    </row>
    <row r="115" customFormat="false" ht="12.75" hidden="false" customHeight="true" outlineLevel="0" collapsed="false">
      <c r="B115" s="25"/>
      <c r="C115" s="25"/>
      <c r="D115" s="25"/>
      <c r="G115" s="2"/>
    </row>
    <row r="116" customFormat="false" ht="12.75" hidden="false" customHeight="true" outlineLevel="0" collapsed="false">
      <c r="B116" s="25"/>
      <c r="C116" s="25"/>
      <c r="D116" s="25"/>
      <c r="G116" s="2"/>
    </row>
    <row r="117" customFormat="false" ht="12.75" hidden="false" customHeight="true" outlineLevel="0" collapsed="false">
      <c r="B117" s="25"/>
      <c r="C117" s="25"/>
      <c r="D117" s="25"/>
      <c r="G117" s="2"/>
    </row>
    <row r="118" customFormat="false" ht="12.75" hidden="false" customHeight="true" outlineLevel="0" collapsed="false">
      <c r="B118" s="25"/>
      <c r="C118" s="25"/>
      <c r="D118" s="25"/>
      <c r="G118" s="2"/>
    </row>
    <row r="119" customFormat="false" ht="12.75" hidden="false" customHeight="true" outlineLevel="0" collapsed="false">
      <c r="B119" s="25"/>
      <c r="C119" s="25"/>
      <c r="D119" s="25"/>
      <c r="G119" s="2"/>
    </row>
    <row r="120" customFormat="false" ht="12.75" hidden="false" customHeight="true" outlineLevel="0" collapsed="false">
      <c r="B120" s="25"/>
      <c r="C120" s="25"/>
      <c r="D120" s="25"/>
      <c r="G120" s="2"/>
    </row>
    <row r="121" customFormat="false" ht="12.75" hidden="false" customHeight="true" outlineLevel="0" collapsed="false">
      <c r="B121" s="25"/>
      <c r="C121" s="25"/>
      <c r="D121" s="25"/>
      <c r="G121" s="2"/>
    </row>
    <row r="122" customFormat="false" ht="12.75" hidden="false" customHeight="true" outlineLevel="0" collapsed="false">
      <c r="B122" s="25"/>
      <c r="C122" s="25"/>
      <c r="D122" s="25"/>
      <c r="G122" s="2"/>
    </row>
    <row r="123" customFormat="false" ht="12.75" hidden="false" customHeight="true" outlineLevel="0" collapsed="false">
      <c r="B123" s="25"/>
      <c r="C123" s="25"/>
      <c r="D123" s="25"/>
      <c r="G123" s="2"/>
    </row>
    <row r="124" customFormat="false" ht="12.75" hidden="false" customHeight="true" outlineLevel="0" collapsed="false">
      <c r="B124" s="25"/>
      <c r="C124" s="25"/>
      <c r="D124" s="25"/>
      <c r="G124" s="2"/>
    </row>
    <row r="125" customFormat="false" ht="12.75" hidden="false" customHeight="true" outlineLevel="0" collapsed="false">
      <c r="B125" s="25"/>
      <c r="C125" s="25"/>
      <c r="D125" s="25"/>
      <c r="G125" s="2"/>
    </row>
    <row r="126" customFormat="false" ht="12.75" hidden="false" customHeight="true" outlineLevel="0" collapsed="false">
      <c r="B126" s="25"/>
      <c r="C126" s="25"/>
      <c r="D126" s="25"/>
      <c r="G126" s="2"/>
    </row>
    <row r="127" customFormat="false" ht="12.75" hidden="false" customHeight="true" outlineLevel="0" collapsed="false">
      <c r="B127" s="25"/>
      <c r="C127" s="25"/>
      <c r="D127" s="25"/>
      <c r="G127" s="2"/>
    </row>
    <row r="128" customFormat="false" ht="12.75" hidden="false" customHeight="true" outlineLevel="0" collapsed="false">
      <c r="B128" s="25"/>
      <c r="C128" s="25"/>
      <c r="D128" s="25"/>
      <c r="G128" s="2"/>
    </row>
    <row r="129" customFormat="false" ht="12.75" hidden="false" customHeight="true" outlineLevel="0" collapsed="false">
      <c r="B129" s="25"/>
      <c r="C129" s="25"/>
      <c r="D129" s="25"/>
      <c r="G129" s="2"/>
    </row>
    <row r="130" customFormat="false" ht="12.75" hidden="false" customHeight="true" outlineLevel="0" collapsed="false">
      <c r="B130" s="25"/>
      <c r="C130" s="25"/>
      <c r="D130" s="25"/>
      <c r="G130" s="2"/>
    </row>
    <row r="131" customFormat="false" ht="12.75" hidden="false" customHeight="true" outlineLevel="0" collapsed="false">
      <c r="B131" s="25"/>
      <c r="C131" s="25"/>
      <c r="D131" s="25"/>
      <c r="G131" s="2"/>
    </row>
    <row r="132" customFormat="false" ht="12.75" hidden="false" customHeight="true" outlineLevel="0" collapsed="false">
      <c r="B132" s="25"/>
      <c r="C132" s="25"/>
      <c r="D132" s="25"/>
      <c r="G132" s="2"/>
    </row>
    <row r="133" customFormat="false" ht="12.75" hidden="false" customHeight="true" outlineLevel="0" collapsed="false">
      <c r="B133" s="25"/>
      <c r="C133" s="25"/>
      <c r="D133" s="25"/>
      <c r="G133" s="2"/>
    </row>
    <row r="134" customFormat="false" ht="12.75" hidden="false" customHeight="true" outlineLevel="0" collapsed="false">
      <c r="B134" s="25"/>
      <c r="C134" s="25"/>
      <c r="D134" s="25"/>
      <c r="G134" s="2"/>
    </row>
    <row r="135" customFormat="false" ht="12.75" hidden="false" customHeight="true" outlineLevel="0" collapsed="false">
      <c r="B135" s="25"/>
      <c r="C135" s="25"/>
      <c r="D135" s="25"/>
      <c r="G135" s="2"/>
    </row>
    <row r="136" customFormat="false" ht="12.75" hidden="false" customHeight="true" outlineLevel="0" collapsed="false">
      <c r="B136" s="25"/>
      <c r="C136" s="25"/>
      <c r="D136" s="25"/>
      <c r="G136" s="2"/>
    </row>
    <row r="137" customFormat="false" ht="12.75" hidden="false" customHeight="true" outlineLevel="0" collapsed="false">
      <c r="B137" s="25"/>
      <c r="C137" s="25"/>
      <c r="D137" s="25"/>
      <c r="G137" s="2"/>
    </row>
    <row r="138" customFormat="false" ht="12.75" hidden="false" customHeight="true" outlineLevel="0" collapsed="false">
      <c r="B138" s="25"/>
      <c r="C138" s="25"/>
      <c r="D138" s="25"/>
      <c r="G138" s="2"/>
    </row>
    <row r="139" customFormat="false" ht="12.75" hidden="false" customHeight="true" outlineLevel="0" collapsed="false">
      <c r="B139" s="25"/>
      <c r="C139" s="25"/>
      <c r="D139" s="25"/>
      <c r="G139" s="2"/>
    </row>
    <row r="140" customFormat="false" ht="12.75" hidden="false" customHeight="true" outlineLevel="0" collapsed="false">
      <c r="B140" s="25"/>
      <c r="C140" s="25"/>
      <c r="D140" s="25"/>
      <c r="G140" s="2"/>
    </row>
    <row r="141" customFormat="false" ht="12.75" hidden="false" customHeight="true" outlineLevel="0" collapsed="false">
      <c r="B141" s="25"/>
      <c r="C141" s="25"/>
      <c r="D141" s="25"/>
      <c r="G141" s="2"/>
    </row>
    <row r="142" customFormat="false" ht="12.75" hidden="false" customHeight="true" outlineLevel="0" collapsed="false">
      <c r="B142" s="25"/>
      <c r="C142" s="25"/>
      <c r="D142" s="25"/>
      <c r="G142" s="2"/>
    </row>
    <row r="143" customFormat="false" ht="12.75" hidden="false" customHeight="true" outlineLevel="0" collapsed="false">
      <c r="B143" s="25"/>
      <c r="C143" s="25"/>
      <c r="D143" s="25"/>
      <c r="G143" s="2"/>
    </row>
    <row r="144" customFormat="false" ht="12.75" hidden="false" customHeight="true" outlineLevel="0" collapsed="false">
      <c r="B144" s="25"/>
      <c r="C144" s="25"/>
      <c r="D144" s="25"/>
      <c r="G144" s="2"/>
    </row>
    <row r="145" customFormat="false" ht="12.75" hidden="false" customHeight="true" outlineLevel="0" collapsed="false">
      <c r="B145" s="25"/>
      <c r="C145" s="25"/>
      <c r="D145" s="25"/>
      <c r="G145" s="2"/>
    </row>
    <row r="146" customFormat="false" ht="12.75" hidden="false" customHeight="true" outlineLevel="0" collapsed="false">
      <c r="B146" s="25"/>
      <c r="C146" s="25"/>
      <c r="D146" s="25"/>
      <c r="G146" s="2"/>
    </row>
    <row r="147" customFormat="false" ht="12.75" hidden="false" customHeight="true" outlineLevel="0" collapsed="false">
      <c r="B147" s="25"/>
      <c r="C147" s="25"/>
      <c r="D147" s="25"/>
      <c r="G147" s="2"/>
    </row>
    <row r="148" customFormat="false" ht="12.75" hidden="false" customHeight="true" outlineLevel="0" collapsed="false">
      <c r="B148" s="25"/>
      <c r="C148" s="25"/>
      <c r="D148" s="25"/>
      <c r="G148" s="2"/>
    </row>
    <row r="149" customFormat="false" ht="12.75" hidden="false" customHeight="true" outlineLevel="0" collapsed="false">
      <c r="B149" s="25"/>
      <c r="C149" s="25"/>
      <c r="D149" s="25"/>
      <c r="G149" s="2"/>
    </row>
    <row r="150" customFormat="false" ht="12.75" hidden="false" customHeight="true" outlineLevel="0" collapsed="false">
      <c r="B150" s="25"/>
      <c r="C150" s="25"/>
      <c r="D150" s="25"/>
      <c r="G150" s="2"/>
    </row>
    <row r="151" customFormat="false" ht="12.75" hidden="false" customHeight="true" outlineLevel="0" collapsed="false">
      <c r="B151" s="25"/>
      <c r="C151" s="25"/>
      <c r="D151" s="25"/>
      <c r="G151" s="2"/>
    </row>
    <row r="152" customFormat="false" ht="12.75" hidden="false" customHeight="true" outlineLevel="0" collapsed="false">
      <c r="B152" s="25"/>
      <c r="C152" s="25"/>
      <c r="D152" s="25"/>
      <c r="G152" s="2"/>
    </row>
    <row r="153" customFormat="false" ht="12.75" hidden="false" customHeight="true" outlineLevel="0" collapsed="false">
      <c r="B153" s="25"/>
      <c r="C153" s="25"/>
      <c r="D153" s="25"/>
      <c r="G153" s="2"/>
    </row>
    <row r="154" customFormat="false" ht="12.75" hidden="false" customHeight="true" outlineLevel="0" collapsed="false">
      <c r="B154" s="25"/>
      <c r="C154" s="25"/>
      <c r="D154" s="25"/>
      <c r="G154" s="2"/>
    </row>
    <row r="155" customFormat="false" ht="12.75" hidden="false" customHeight="true" outlineLevel="0" collapsed="false">
      <c r="B155" s="25"/>
      <c r="C155" s="25"/>
      <c r="D155" s="25"/>
      <c r="G155" s="2"/>
    </row>
    <row r="156" customFormat="false" ht="12.75" hidden="false" customHeight="true" outlineLevel="0" collapsed="false">
      <c r="B156" s="25"/>
      <c r="C156" s="25"/>
      <c r="D156" s="25"/>
      <c r="G156" s="2"/>
    </row>
    <row r="157" customFormat="false" ht="12.75" hidden="false" customHeight="true" outlineLevel="0" collapsed="false">
      <c r="B157" s="25"/>
      <c r="C157" s="25"/>
      <c r="D157" s="25"/>
      <c r="G157" s="2"/>
    </row>
    <row r="158" customFormat="false" ht="12.75" hidden="false" customHeight="true" outlineLevel="0" collapsed="false">
      <c r="B158" s="25"/>
      <c r="C158" s="25"/>
      <c r="D158" s="25"/>
      <c r="G158" s="2"/>
    </row>
    <row r="159" customFormat="false" ht="12.75" hidden="false" customHeight="true" outlineLevel="0" collapsed="false">
      <c r="B159" s="25"/>
      <c r="C159" s="25"/>
      <c r="D159" s="25"/>
      <c r="G159" s="2"/>
    </row>
    <row r="160" customFormat="false" ht="12.75" hidden="false" customHeight="true" outlineLevel="0" collapsed="false">
      <c r="B160" s="25"/>
      <c r="C160" s="25"/>
      <c r="D160" s="25"/>
      <c r="G160" s="2"/>
    </row>
    <row r="161" customFormat="false" ht="12.75" hidden="false" customHeight="true" outlineLevel="0" collapsed="false">
      <c r="B161" s="25"/>
      <c r="C161" s="25"/>
      <c r="D161" s="25"/>
      <c r="G161" s="2"/>
    </row>
    <row r="162" customFormat="false" ht="12.75" hidden="false" customHeight="true" outlineLevel="0" collapsed="false">
      <c r="B162" s="25"/>
      <c r="C162" s="25"/>
      <c r="D162" s="25"/>
      <c r="G162" s="2"/>
    </row>
    <row r="163" customFormat="false" ht="12.75" hidden="false" customHeight="true" outlineLevel="0" collapsed="false">
      <c r="B163" s="25"/>
      <c r="C163" s="25"/>
      <c r="D163" s="25"/>
      <c r="G163" s="2"/>
    </row>
    <row r="164" customFormat="false" ht="12.75" hidden="false" customHeight="true" outlineLevel="0" collapsed="false">
      <c r="B164" s="25"/>
      <c r="C164" s="25"/>
      <c r="D164" s="25"/>
      <c r="G164" s="2"/>
    </row>
    <row r="165" customFormat="false" ht="12.75" hidden="false" customHeight="true" outlineLevel="0" collapsed="false">
      <c r="B165" s="25"/>
      <c r="C165" s="25"/>
      <c r="D165" s="25"/>
      <c r="G165" s="2"/>
    </row>
    <row r="166" customFormat="false" ht="12.75" hidden="false" customHeight="true" outlineLevel="0" collapsed="false">
      <c r="B166" s="25"/>
      <c r="C166" s="25"/>
      <c r="D166" s="25"/>
      <c r="G166" s="2"/>
    </row>
    <row r="167" customFormat="false" ht="12.75" hidden="false" customHeight="true" outlineLevel="0" collapsed="false">
      <c r="B167" s="25"/>
      <c r="C167" s="25"/>
      <c r="D167" s="25"/>
      <c r="G167" s="2"/>
    </row>
    <row r="168" customFormat="false" ht="12.75" hidden="false" customHeight="true" outlineLevel="0" collapsed="false">
      <c r="B168" s="25"/>
      <c r="C168" s="25"/>
      <c r="D168" s="25"/>
      <c r="G168" s="2"/>
    </row>
    <row r="169" customFormat="false" ht="12.75" hidden="false" customHeight="true" outlineLevel="0" collapsed="false">
      <c r="B169" s="25"/>
      <c r="C169" s="25"/>
      <c r="D169" s="25"/>
      <c r="G169" s="2"/>
    </row>
    <row r="170" customFormat="false" ht="12.75" hidden="false" customHeight="true" outlineLevel="0" collapsed="false">
      <c r="B170" s="25"/>
      <c r="C170" s="25"/>
      <c r="D170" s="25"/>
      <c r="G170" s="2"/>
    </row>
    <row r="171" customFormat="false" ht="12.75" hidden="false" customHeight="true" outlineLevel="0" collapsed="false">
      <c r="B171" s="25"/>
      <c r="C171" s="25"/>
      <c r="D171" s="25"/>
      <c r="G171" s="2"/>
    </row>
    <row r="172" customFormat="false" ht="12.75" hidden="false" customHeight="true" outlineLevel="0" collapsed="false">
      <c r="B172" s="25"/>
      <c r="C172" s="25"/>
      <c r="D172" s="25"/>
      <c r="G172" s="2"/>
    </row>
    <row r="173" customFormat="false" ht="12.75" hidden="false" customHeight="true" outlineLevel="0" collapsed="false">
      <c r="B173" s="25"/>
      <c r="C173" s="25"/>
      <c r="D173" s="25"/>
      <c r="G173" s="2"/>
    </row>
    <row r="174" customFormat="false" ht="12.75" hidden="false" customHeight="true" outlineLevel="0" collapsed="false">
      <c r="B174" s="25"/>
      <c r="C174" s="25"/>
      <c r="D174" s="25"/>
      <c r="G174" s="2"/>
    </row>
    <row r="175" customFormat="false" ht="12.75" hidden="false" customHeight="true" outlineLevel="0" collapsed="false">
      <c r="B175" s="25"/>
      <c r="C175" s="25"/>
      <c r="D175" s="25"/>
      <c r="G175" s="2"/>
    </row>
    <row r="176" customFormat="false" ht="12.75" hidden="false" customHeight="true" outlineLevel="0" collapsed="false">
      <c r="B176" s="25"/>
      <c r="C176" s="25"/>
      <c r="D176" s="25"/>
      <c r="G176" s="2"/>
    </row>
    <row r="177" customFormat="false" ht="12.75" hidden="false" customHeight="true" outlineLevel="0" collapsed="false">
      <c r="B177" s="25"/>
      <c r="C177" s="25"/>
      <c r="D177" s="25"/>
      <c r="G177" s="2"/>
    </row>
    <row r="178" customFormat="false" ht="12.75" hidden="false" customHeight="true" outlineLevel="0" collapsed="false">
      <c r="B178" s="25"/>
      <c r="C178" s="25"/>
      <c r="D178" s="25"/>
      <c r="G178" s="2"/>
    </row>
    <row r="179" customFormat="false" ht="12.75" hidden="false" customHeight="true" outlineLevel="0" collapsed="false">
      <c r="B179" s="25"/>
      <c r="C179" s="25"/>
      <c r="D179" s="25"/>
      <c r="G179" s="2"/>
    </row>
    <row r="180" customFormat="false" ht="12.75" hidden="false" customHeight="true" outlineLevel="0" collapsed="false">
      <c r="B180" s="25"/>
      <c r="C180" s="25"/>
      <c r="D180" s="25"/>
      <c r="G180" s="2"/>
    </row>
    <row r="181" customFormat="false" ht="12.75" hidden="false" customHeight="true" outlineLevel="0" collapsed="false">
      <c r="B181" s="25"/>
      <c r="C181" s="25"/>
      <c r="D181" s="25"/>
      <c r="G181" s="2"/>
    </row>
    <row r="182" customFormat="false" ht="12.75" hidden="false" customHeight="true" outlineLevel="0" collapsed="false">
      <c r="B182" s="25"/>
      <c r="C182" s="25"/>
      <c r="D182" s="25"/>
      <c r="G182" s="2"/>
    </row>
    <row r="183" customFormat="false" ht="12.75" hidden="false" customHeight="true" outlineLevel="0" collapsed="false">
      <c r="B183" s="25"/>
      <c r="C183" s="25"/>
      <c r="D183" s="25"/>
      <c r="G183" s="2"/>
    </row>
    <row r="184" customFormat="false" ht="12.75" hidden="false" customHeight="true" outlineLevel="0" collapsed="false">
      <c r="B184" s="25"/>
      <c r="C184" s="25"/>
      <c r="D184" s="25"/>
      <c r="G184" s="2"/>
    </row>
    <row r="185" customFormat="false" ht="12.75" hidden="false" customHeight="true" outlineLevel="0" collapsed="false">
      <c r="B185" s="25"/>
      <c r="C185" s="25"/>
      <c r="D185" s="25"/>
      <c r="G185" s="2"/>
    </row>
    <row r="186" customFormat="false" ht="12.75" hidden="false" customHeight="true" outlineLevel="0" collapsed="false">
      <c r="B186" s="25"/>
      <c r="C186" s="25"/>
      <c r="D186" s="25"/>
      <c r="G186" s="2"/>
    </row>
    <row r="187" customFormat="false" ht="12.75" hidden="false" customHeight="true" outlineLevel="0" collapsed="false">
      <c r="B187" s="25"/>
      <c r="C187" s="25"/>
      <c r="D187" s="25"/>
      <c r="G187" s="2"/>
    </row>
    <row r="188" customFormat="false" ht="12.75" hidden="false" customHeight="true" outlineLevel="0" collapsed="false">
      <c r="B188" s="25"/>
      <c r="C188" s="25"/>
      <c r="D188" s="25"/>
      <c r="G188" s="2"/>
    </row>
    <row r="189" customFormat="false" ht="12.75" hidden="false" customHeight="true" outlineLevel="0" collapsed="false">
      <c r="B189" s="25"/>
      <c r="C189" s="25"/>
      <c r="D189" s="25"/>
      <c r="G189" s="2"/>
    </row>
    <row r="190" customFormat="false" ht="12.75" hidden="false" customHeight="true" outlineLevel="0" collapsed="false">
      <c r="B190" s="25"/>
      <c r="C190" s="25"/>
      <c r="D190" s="25"/>
      <c r="G190" s="2"/>
    </row>
    <row r="191" customFormat="false" ht="12.75" hidden="false" customHeight="true" outlineLevel="0" collapsed="false">
      <c r="B191" s="25"/>
      <c r="C191" s="25"/>
      <c r="D191" s="25"/>
      <c r="G191" s="2"/>
    </row>
    <row r="192" customFormat="false" ht="12.75" hidden="false" customHeight="true" outlineLevel="0" collapsed="false">
      <c r="B192" s="25"/>
      <c r="C192" s="25"/>
      <c r="D192" s="25"/>
      <c r="G192" s="2"/>
    </row>
    <row r="193" customFormat="false" ht="12.75" hidden="false" customHeight="true" outlineLevel="0" collapsed="false">
      <c r="B193" s="25"/>
      <c r="C193" s="25"/>
      <c r="D193" s="25"/>
      <c r="G193" s="2"/>
    </row>
    <row r="194" customFormat="false" ht="12.75" hidden="false" customHeight="true" outlineLevel="0" collapsed="false">
      <c r="B194" s="25"/>
      <c r="C194" s="25"/>
      <c r="D194" s="25"/>
      <c r="G194" s="2"/>
    </row>
    <row r="195" customFormat="false" ht="12.75" hidden="false" customHeight="true" outlineLevel="0" collapsed="false">
      <c r="B195" s="25"/>
      <c r="C195" s="25"/>
      <c r="D195" s="25"/>
      <c r="G195" s="2"/>
    </row>
    <row r="196" customFormat="false" ht="12.75" hidden="false" customHeight="true" outlineLevel="0" collapsed="false">
      <c r="B196" s="25"/>
      <c r="C196" s="25"/>
      <c r="D196" s="25"/>
      <c r="G196" s="2"/>
    </row>
    <row r="197" customFormat="false" ht="12.75" hidden="false" customHeight="true" outlineLevel="0" collapsed="false">
      <c r="B197" s="25"/>
      <c r="C197" s="25"/>
      <c r="D197" s="25"/>
      <c r="G197" s="2"/>
    </row>
    <row r="198" customFormat="false" ht="12.75" hidden="false" customHeight="true" outlineLevel="0" collapsed="false">
      <c r="B198" s="25"/>
      <c r="C198" s="25"/>
      <c r="D198" s="25"/>
      <c r="G198" s="2"/>
    </row>
    <row r="199" customFormat="false" ht="12.75" hidden="false" customHeight="true" outlineLevel="0" collapsed="false">
      <c r="B199" s="25"/>
      <c r="C199" s="25"/>
      <c r="D199" s="25"/>
      <c r="G199" s="2"/>
    </row>
    <row r="200" customFormat="false" ht="12.75" hidden="false" customHeight="true" outlineLevel="0" collapsed="false">
      <c r="B200" s="25"/>
      <c r="C200" s="25"/>
      <c r="D200" s="25"/>
      <c r="G200" s="2"/>
    </row>
    <row r="201" customFormat="false" ht="12.75" hidden="false" customHeight="true" outlineLevel="0" collapsed="false">
      <c r="B201" s="25"/>
      <c r="C201" s="25"/>
      <c r="D201" s="25"/>
      <c r="G201" s="2"/>
    </row>
    <row r="202" customFormat="false" ht="12.75" hidden="false" customHeight="true" outlineLevel="0" collapsed="false">
      <c r="B202" s="25"/>
      <c r="C202" s="25"/>
      <c r="D202" s="25"/>
      <c r="G202" s="2"/>
    </row>
    <row r="203" customFormat="false" ht="12.75" hidden="false" customHeight="true" outlineLevel="0" collapsed="false">
      <c r="B203" s="25"/>
      <c r="C203" s="25"/>
      <c r="D203" s="25"/>
      <c r="G203" s="2"/>
    </row>
    <row r="204" customFormat="false" ht="12.75" hidden="false" customHeight="true" outlineLevel="0" collapsed="false">
      <c r="B204" s="25"/>
      <c r="C204" s="25"/>
      <c r="D204" s="25"/>
      <c r="G204" s="2"/>
    </row>
    <row r="205" customFormat="false" ht="12.75" hidden="false" customHeight="true" outlineLevel="0" collapsed="false">
      <c r="B205" s="25"/>
      <c r="C205" s="25"/>
      <c r="D205" s="25"/>
      <c r="G205" s="2"/>
    </row>
    <row r="206" customFormat="false" ht="12.75" hidden="false" customHeight="true" outlineLevel="0" collapsed="false">
      <c r="B206" s="25"/>
      <c r="C206" s="25"/>
      <c r="D206" s="25"/>
      <c r="G206" s="2"/>
    </row>
    <row r="207" customFormat="false" ht="12.75" hidden="false" customHeight="true" outlineLevel="0" collapsed="false">
      <c r="B207" s="25"/>
      <c r="C207" s="25"/>
      <c r="D207" s="25"/>
      <c r="G207" s="2"/>
    </row>
    <row r="208" customFormat="false" ht="12.75" hidden="false" customHeight="true" outlineLevel="0" collapsed="false">
      <c r="B208" s="25"/>
      <c r="C208" s="25"/>
      <c r="D208" s="25"/>
      <c r="G208" s="2"/>
    </row>
    <row r="209" customFormat="false" ht="12.75" hidden="false" customHeight="true" outlineLevel="0" collapsed="false">
      <c r="B209" s="25"/>
      <c r="C209" s="25"/>
      <c r="D209" s="25"/>
      <c r="G209" s="2"/>
    </row>
    <row r="210" customFormat="false" ht="12.75" hidden="false" customHeight="true" outlineLevel="0" collapsed="false">
      <c r="B210" s="25"/>
      <c r="C210" s="25"/>
      <c r="D210" s="25"/>
      <c r="G210" s="2"/>
    </row>
    <row r="211" customFormat="false" ht="12.75" hidden="false" customHeight="true" outlineLevel="0" collapsed="false">
      <c r="B211" s="25"/>
      <c r="C211" s="25"/>
      <c r="D211" s="25"/>
      <c r="G211" s="2"/>
    </row>
    <row r="212" customFormat="false" ht="12.75" hidden="false" customHeight="true" outlineLevel="0" collapsed="false">
      <c r="B212" s="25"/>
      <c r="C212" s="25"/>
      <c r="D212" s="25"/>
      <c r="G212" s="2"/>
    </row>
    <row r="213" customFormat="false" ht="12.75" hidden="false" customHeight="true" outlineLevel="0" collapsed="false">
      <c r="B213" s="25"/>
      <c r="C213" s="25"/>
      <c r="D213" s="25"/>
      <c r="G213" s="2"/>
    </row>
    <row r="214" customFormat="false" ht="12.75" hidden="false" customHeight="true" outlineLevel="0" collapsed="false">
      <c r="B214" s="25"/>
      <c r="C214" s="25"/>
      <c r="D214" s="25"/>
      <c r="G214" s="2"/>
    </row>
    <row r="215" customFormat="false" ht="12.75" hidden="false" customHeight="true" outlineLevel="0" collapsed="false">
      <c r="B215" s="25"/>
      <c r="C215" s="25"/>
      <c r="D215" s="25"/>
      <c r="G215" s="2"/>
    </row>
    <row r="216" customFormat="false" ht="12.75" hidden="false" customHeight="true" outlineLevel="0" collapsed="false">
      <c r="B216" s="25"/>
      <c r="C216" s="25"/>
      <c r="D216" s="25"/>
      <c r="G216" s="2"/>
    </row>
    <row r="217" customFormat="false" ht="12.75" hidden="false" customHeight="true" outlineLevel="0" collapsed="false">
      <c r="B217" s="25"/>
      <c r="C217" s="25"/>
      <c r="D217" s="25"/>
      <c r="G217" s="2"/>
    </row>
    <row r="218" customFormat="false" ht="12.75" hidden="false" customHeight="true" outlineLevel="0" collapsed="false">
      <c r="B218" s="25"/>
      <c r="C218" s="25"/>
      <c r="D218" s="25"/>
      <c r="G218" s="2"/>
    </row>
    <row r="219" customFormat="false" ht="12.75" hidden="false" customHeight="true" outlineLevel="0" collapsed="false">
      <c r="B219" s="25"/>
      <c r="C219" s="25"/>
      <c r="D219" s="25"/>
      <c r="G219" s="2"/>
    </row>
    <row r="220" customFormat="false" ht="12.75" hidden="false" customHeight="true" outlineLevel="0" collapsed="false">
      <c r="B220" s="25"/>
      <c r="C220" s="25"/>
      <c r="D220" s="25"/>
      <c r="G220" s="2"/>
    </row>
    <row r="221" customFormat="false" ht="12.75" hidden="false" customHeight="true" outlineLevel="0" collapsed="false">
      <c r="B221" s="25"/>
      <c r="C221" s="25"/>
      <c r="D221" s="25"/>
      <c r="G221" s="2"/>
    </row>
    <row r="222" customFormat="false" ht="12.75" hidden="false" customHeight="true" outlineLevel="0" collapsed="false">
      <c r="B222" s="25"/>
      <c r="C222" s="25"/>
      <c r="D222" s="25"/>
      <c r="G222" s="2"/>
    </row>
    <row r="223" customFormat="false" ht="12.75" hidden="false" customHeight="true" outlineLevel="0" collapsed="false">
      <c r="B223" s="25"/>
      <c r="C223" s="25"/>
      <c r="D223" s="25"/>
      <c r="G223" s="2"/>
    </row>
    <row r="224" customFormat="false" ht="12.75" hidden="false" customHeight="true" outlineLevel="0" collapsed="false">
      <c r="B224" s="25"/>
      <c r="C224" s="25"/>
      <c r="D224" s="25"/>
      <c r="G224" s="2"/>
    </row>
    <row r="225" customFormat="false" ht="12.75" hidden="false" customHeight="true" outlineLevel="0" collapsed="false">
      <c r="B225" s="25"/>
      <c r="C225" s="25"/>
      <c r="D225" s="25"/>
      <c r="G225" s="2"/>
    </row>
    <row r="226" customFormat="false" ht="12.75" hidden="false" customHeight="true" outlineLevel="0" collapsed="false">
      <c r="B226" s="25"/>
      <c r="C226" s="25"/>
      <c r="D226" s="25"/>
      <c r="G226" s="2"/>
    </row>
    <row r="227" customFormat="false" ht="12.75" hidden="false" customHeight="true" outlineLevel="0" collapsed="false">
      <c r="B227" s="25"/>
      <c r="C227" s="25"/>
      <c r="D227" s="25"/>
      <c r="G227" s="2"/>
    </row>
    <row r="228" customFormat="false" ht="12.75" hidden="false" customHeight="true" outlineLevel="0" collapsed="false">
      <c r="B228" s="25"/>
      <c r="C228" s="25"/>
      <c r="D228" s="25"/>
      <c r="G228" s="2"/>
    </row>
    <row r="229" customFormat="false" ht="12.75" hidden="false" customHeight="true" outlineLevel="0" collapsed="false">
      <c r="B229" s="25"/>
      <c r="C229" s="25"/>
      <c r="D229" s="25"/>
      <c r="G229" s="2"/>
    </row>
    <row r="230" customFormat="false" ht="12.75" hidden="false" customHeight="true" outlineLevel="0" collapsed="false">
      <c r="B230" s="25"/>
      <c r="C230" s="25"/>
      <c r="D230" s="25"/>
      <c r="G230" s="2"/>
    </row>
    <row r="231" customFormat="false" ht="12.75" hidden="false" customHeight="true" outlineLevel="0" collapsed="false">
      <c r="B231" s="25"/>
      <c r="C231" s="25"/>
      <c r="D231" s="25"/>
      <c r="G231" s="2"/>
    </row>
    <row r="232" customFormat="false" ht="12.75" hidden="false" customHeight="true" outlineLevel="0" collapsed="false">
      <c r="B232" s="25"/>
      <c r="C232" s="25"/>
      <c r="D232" s="25"/>
      <c r="G232" s="2"/>
    </row>
    <row r="233" customFormat="false" ht="12.75" hidden="false" customHeight="true" outlineLevel="0" collapsed="false">
      <c r="B233" s="25"/>
      <c r="C233" s="25"/>
      <c r="D233" s="25"/>
      <c r="G233" s="2"/>
    </row>
    <row r="234" customFormat="false" ht="12.75" hidden="false" customHeight="true" outlineLevel="0" collapsed="false">
      <c r="B234" s="25"/>
      <c r="C234" s="25"/>
      <c r="D234" s="25"/>
      <c r="G234" s="2"/>
    </row>
    <row r="235" customFormat="false" ht="12.75" hidden="false" customHeight="true" outlineLevel="0" collapsed="false">
      <c r="B235" s="25"/>
      <c r="C235" s="25"/>
      <c r="D235" s="25"/>
      <c r="G235" s="2"/>
    </row>
    <row r="236" customFormat="false" ht="12.75" hidden="false" customHeight="true" outlineLevel="0" collapsed="false">
      <c r="B236" s="25"/>
      <c r="C236" s="25"/>
      <c r="D236" s="25"/>
      <c r="G236" s="2"/>
    </row>
    <row r="237" customFormat="false" ht="12.75" hidden="false" customHeight="true" outlineLevel="0" collapsed="false">
      <c r="B237" s="25"/>
      <c r="C237" s="25"/>
      <c r="D237" s="25"/>
      <c r="G237" s="2"/>
    </row>
    <row r="238" customFormat="false" ht="12.75" hidden="false" customHeight="true" outlineLevel="0" collapsed="false">
      <c r="B238" s="25"/>
      <c r="C238" s="25"/>
      <c r="D238" s="25"/>
      <c r="G238" s="2"/>
    </row>
    <row r="239" customFormat="false" ht="12.75" hidden="false" customHeight="true" outlineLevel="0" collapsed="false">
      <c r="B239" s="25"/>
      <c r="C239" s="25"/>
      <c r="D239" s="25"/>
      <c r="G239" s="2"/>
    </row>
    <row r="240" customFormat="false" ht="12.75" hidden="false" customHeight="true" outlineLevel="0" collapsed="false">
      <c r="B240" s="25"/>
      <c r="C240" s="25"/>
      <c r="D240" s="25"/>
      <c r="G240" s="2"/>
    </row>
    <row r="241" customFormat="false" ht="12.75" hidden="false" customHeight="true" outlineLevel="0" collapsed="false">
      <c r="B241" s="25"/>
      <c r="C241" s="25"/>
      <c r="D241" s="25"/>
      <c r="G241" s="2"/>
    </row>
    <row r="242" customFormat="false" ht="12.75" hidden="false" customHeight="true" outlineLevel="0" collapsed="false">
      <c r="B242" s="25"/>
      <c r="C242" s="25"/>
      <c r="D242" s="25"/>
      <c r="G242" s="2"/>
    </row>
    <row r="243" customFormat="false" ht="12.75" hidden="false" customHeight="true" outlineLevel="0" collapsed="false">
      <c r="B243" s="25"/>
      <c r="C243" s="25"/>
      <c r="D243" s="25"/>
      <c r="G243" s="2"/>
    </row>
    <row r="244" customFormat="false" ht="12.75" hidden="false" customHeight="true" outlineLevel="0" collapsed="false">
      <c r="B244" s="25"/>
      <c r="C244" s="25"/>
      <c r="D244" s="25"/>
      <c r="G244" s="2"/>
    </row>
    <row r="245" customFormat="false" ht="12.75" hidden="false" customHeight="true" outlineLevel="0" collapsed="false">
      <c r="B245" s="25"/>
      <c r="C245" s="25"/>
      <c r="D245" s="25"/>
      <c r="G245" s="2"/>
    </row>
    <row r="246" customFormat="false" ht="12.75" hidden="false" customHeight="true" outlineLevel="0" collapsed="false">
      <c r="B246" s="25"/>
      <c r="C246" s="25"/>
      <c r="D246" s="25"/>
      <c r="G246" s="2"/>
    </row>
    <row r="247" customFormat="false" ht="12.75" hidden="false" customHeight="true" outlineLevel="0" collapsed="false">
      <c r="B247" s="25"/>
      <c r="C247" s="25"/>
      <c r="D247" s="25"/>
      <c r="G247" s="2"/>
    </row>
    <row r="248" customFormat="false" ht="12.75" hidden="false" customHeight="true" outlineLevel="0" collapsed="false">
      <c r="B248" s="25"/>
      <c r="C248" s="25"/>
      <c r="D248" s="25"/>
      <c r="G248" s="2"/>
    </row>
    <row r="249" customFormat="false" ht="12.75" hidden="false" customHeight="true" outlineLevel="0" collapsed="false">
      <c r="B249" s="25"/>
      <c r="C249" s="25"/>
      <c r="D249" s="25"/>
      <c r="G249" s="2"/>
    </row>
    <row r="250" customFormat="false" ht="12.75" hidden="false" customHeight="true" outlineLevel="0" collapsed="false">
      <c r="B250" s="25"/>
      <c r="C250" s="25"/>
      <c r="D250" s="25"/>
      <c r="G250" s="2"/>
    </row>
    <row r="251" customFormat="false" ht="12.75" hidden="false" customHeight="true" outlineLevel="0" collapsed="false">
      <c r="B251" s="25"/>
      <c r="C251" s="25"/>
      <c r="D251" s="25"/>
      <c r="G251" s="2"/>
    </row>
    <row r="252" customFormat="false" ht="12.75" hidden="false" customHeight="true" outlineLevel="0" collapsed="false">
      <c r="B252" s="25"/>
      <c r="C252" s="25"/>
      <c r="D252" s="25"/>
      <c r="G252" s="2"/>
    </row>
    <row r="253" customFormat="false" ht="12.75" hidden="false" customHeight="true" outlineLevel="0" collapsed="false">
      <c r="B253" s="25"/>
      <c r="C253" s="25"/>
      <c r="D253" s="25"/>
      <c r="G253" s="2"/>
    </row>
    <row r="254" customFormat="false" ht="12.75" hidden="false" customHeight="true" outlineLevel="0" collapsed="false">
      <c r="B254" s="25"/>
      <c r="C254" s="25"/>
      <c r="D254" s="25"/>
      <c r="G254" s="2"/>
    </row>
    <row r="255" customFormat="false" ht="12.75" hidden="false" customHeight="true" outlineLevel="0" collapsed="false">
      <c r="B255" s="25"/>
      <c r="C255" s="25"/>
      <c r="D255" s="25"/>
      <c r="G255" s="2"/>
    </row>
    <row r="256" customFormat="false" ht="12.75" hidden="false" customHeight="true" outlineLevel="0" collapsed="false">
      <c r="B256" s="25"/>
      <c r="C256" s="25"/>
      <c r="D256" s="25"/>
      <c r="G256" s="2"/>
    </row>
    <row r="257" customFormat="false" ht="12.75" hidden="false" customHeight="true" outlineLevel="0" collapsed="false">
      <c r="B257" s="25"/>
      <c r="C257" s="25"/>
      <c r="D257" s="25"/>
      <c r="G257" s="2"/>
    </row>
    <row r="258" customFormat="false" ht="12.75" hidden="false" customHeight="true" outlineLevel="0" collapsed="false">
      <c r="B258" s="25"/>
      <c r="C258" s="25"/>
      <c r="D258" s="25"/>
      <c r="G258" s="2"/>
    </row>
    <row r="259" customFormat="false" ht="12.75" hidden="false" customHeight="true" outlineLevel="0" collapsed="false">
      <c r="B259" s="25"/>
      <c r="C259" s="25"/>
      <c r="D259" s="25"/>
      <c r="G259" s="2"/>
    </row>
    <row r="260" customFormat="false" ht="12.75" hidden="false" customHeight="true" outlineLevel="0" collapsed="false">
      <c r="B260" s="25"/>
      <c r="C260" s="25"/>
      <c r="D260" s="25"/>
      <c r="G260" s="2"/>
    </row>
    <row r="261" customFormat="false" ht="12.75" hidden="false" customHeight="true" outlineLevel="0" collapsed="false">
      <c r="B261" s="25"/>
      <c r="C261" s="25"/>
      <c r="D261" s="25"/>
      <c r="G261" s="2"/>
    </row>
    <row r="262" customFormat="false" ht="12.75" hidden="false" customHeight="true" outlineLevel="0" collapsed="false">
      <c r="B262" s="25"/>
      <c r="C262" s="25"/>
      <c r="D262" s="25"/>
      <c r="G262" s="2"/>
    </row>
    <row r="263" customFormat="false" ht="12.75" hidden="false" customHeight="true" outlineLevel="0" collapsed="false">
      <c r="B263" s="25"/>
      <c r="C263" s="25"/>
      <c r="D263" s="25"/>
      <c r="G263" s="2"/>
    </row>
    <row r="264" customFormat="false" ht="12.75" hidden="false" customHeight="true" outlineLevel="0" collapsed="false">
      <c r="B264" s="25"/>
      <c r="C264" s="25"/>
      <c r="D264" s="25"/>
      <c r="G264" s="2"/>
    </row>
    <row r="265" customFormat="false" ht="12.75" hidden="false" customHeight="true" outlineLevel="0" collapsed="false">
      <c r="B265" s="25"/>
      <c r="C265" s="25"/>
      <c r="D265" s="25"/>
      <c r="G265" s="2"/>
    </row>
    <row r="266" customFormat="false" ht="12.75" hidden="false" customHeight="true" outlineLevel="0" collapsed="false">
      <c r="B266" s="25"/>
      <c r="C266" s="25"/>
      <c r="D266" s="25"/>
      <c r="G266" s="2"/>
    </row>
    <row r="267" customFormat="false" ht="12.75" hidden="false" customHeight="true" outlineLevel="0" collapsed="false">
      <c r="B267" s="25"/>
      <c r="C267" s="25"/>
      <c r="D267" s="25"/>
      <c r="G267" s="2"/>
    </row>
    <row r="268" customFormat="false" ht="12.75" hidden="false" customHeight="true" outlineLevel="0" collapsed="false">
      <c r="B268" s="25"/>
      <c r="C268" s="25"/>
      <c r="D268" s="25"/>
      <c r="G268" s="2"/>
    </row>
    <row r="269" customFormat="false" ht="12.75" hidden="false" customHeight="true" outlineLevel="0" collapsed="false">
      <c r="B269" s="25"/>
      <c r="C269" s="25"/>
      <c r="D269" s="25"/>
      <c r="G269" s="2"/>
    </row>
    <row r="270" customFormat="false" ht="12.75" hidden="false" customHeight="true" outlineLevel="0" collapsed="false">
      <c r="B270" s="25"/>
      <c r="C270" s="25"/>
      <c r="D270" s="25"/>
      <c r="G270" s="2"/>
    </row>
    <row r="271" customFormat="false" ht="12.75" hidden="false" customHeight="true" outlineLevel="0" collapsed="false">
      <c r="B271" s="25"/>
      <c r="C271" s="25"/>
      <c r="D271" s="25"/>
      <c r="G271" s="2"/>
    </row>
    <row r="272" customFormat="false" ht="12.75" hidden="false" customHeight="true" outlineLevel="0" collapsed="false">
      <c r="B272" s="25"/>
      <c r="C272" s="25"/>
      <c r="D272" s="25"/>
      <c r="G272" s="2"/>
    </row>
    <row r="273" customFormat="false" ht="12.75" hidden="false" customHeight="true" outlineLevel="0" collapsed="false">
      <c r="B273" s="25"/>
      <c r="C273" s="25"/>
      <c r="D273" s="25"/>
      <c r="G273" s="2"/>
    </row>
    <row r="274" customFormat="false" ht="12.75" hidden="false" customHeight="true" outlineLevel="0" collapsed="false">
      <c r="B274" s="25"/>
      <c r="C274" s="25"/>
      <c r="D274" s="25"/>
      <c r="G274" s="2"/>
    </row>
    <row r="275" customFormat="false" ht="12.75" hidden="false" customHeight="true" outlineLevel="0" collapsed="false">
      <c r="B275" s="25"/>
      <c r="C275" s="25"/>
      <c r="D275" s="25"/>
      <c r="G275" s="2"/>
    </row>
    <row r="276" customFormat="false" ht="12.75" hidden="false" customHeight="true" outlineLevel="0" collapsed="false">
      <c r="B276" s="25"/>
      <c r="C276" s="25"/>
      <c r="D276" s="25"/>
      <c r="G276" s="2"/>
    </row>
    <row r="277" customFormat="false" ht="12.75" hidden="false" customHeight="true" outlineLevel="0" collapsed="false">
      <c r="B277" s="25"/>
      <c r="C277" s="25"/>
      <c r="D277" s="25"/>
      <c r="G277" s="2"/>
    </row>
    <row r="278" customFormat="false" ht="12.75" hidden="false" customHeight="true" outlineLevel="0" collapsed="false">
      <c r="B278" s="25"/>
      <c r="C278" s="25"/>
      <c r="D278" s="25"/>
      <c r="G278" s="2"/>
    </row>
    <row r="279" customFormat="false" ht="12.75" hidden="false" customHeight="true" outlineLevel="0" collapsed="false">
      <c r="B279" s="25"/>
      <c r="C279" s="25"/>
      <c r="D279" s="25"/>
      <c r="G279" s="2"/>
    </row>
    <row r="280" customFormat="false" ht="12.75" hidden="false" customHeight="true" outlineLevel="0" collapsed="false">
      <c r="B280" s="25"/>
      <c r="C280" s="25"/>
      <c r="D280" s="25"/>
      <c r="G280" s="2"/>
    </row>
    <row r="281" customFormat="false" ht="12.75" hidden="false" customHeight="true" outlineLevel="0" collapsed="false">
      <c r="B281" s="25"/>
      <c r="C281" s="25"/>
      <c r="D281" s="25"/>
      <c r="G281" s="2"/>
    </row>
    <row r="282" customFormat="false" ht="12.75" hidden="false" customHeight="true" outlineLevel="0" collapsed="false">
      <c r="B282" s="25"/>
      <c r="C282" s="25"/>
      <c r="D282" s="25"/>
      <c r="G282" s="2"/>
    </row>
    <row r="283" customFormat="false" ht="12.75" hidden="false" customHeight="true" outlineLevel="0" collapsed="false">
      <c r="B283" s="25"/>
      <c r="C283" s="25"/>
      <c r="D283" s="25"/>
      <c r="G283" s="2"/>
    </row>
    <row r="284" customFormat="false" ht="12.75" hidden="false" customHeight="true" outlineLevel="0" collapsed="false">
      <c r="B284" s="25"/>
      <c r="C284" s="25"/>
      <c r="D284" s="25"/>
      <c r="G284" s="2"/>
    </row>
    <row r="285" customFormat="false" ht="12.75" hidden="false" customHeight="true" outlineLevel="0" collapsed="false">
      <c r="B285" s="25"/>
      <c r="C285" s="25"/>
      <c r="D285" s="25"/>
      <c r="G285" s="2"/>
    </row>
    <row r="286" customFormat="false" ht="12.75" hidden="false" customHeight="true" outlineLevel="0" collapsed="false">
      <c r="B286" s="25"/>
      <c r="C286" s="25"/>
      <c r="D286" s="25"/>
      <c r="G286" s="2"/>
    </row>
    <row r="287" customFormat="false" ht="12.75" hidden="false" customHeight="true" outlineLevel="0" collapsed="false">
      <c r="B287" s="25"/>
      <c r="C287" s="25"/>
      <c r="D287" s="25"/>
      <c r="G287" s="2"/>
    </row>
    <row r="288" customFormat="false" ht="12.75" hidden="false" customHeight="true" outlineLevel="0" collapsed="false">
      <c r="B288" s="25"/>
      <c r="C288" s="25"/>
      <c r="D288" s="25"/>
      <c r="G288" s="2"/>
    </row>
    <row r="289" customFormat="false" ht="12.75" hidden="false" customHeight="true" outlineLevel="0" collapsed="false">
      <c r="B289" s="25"/>
      <c r="C289" s="25"/>
      <c r="D289" s="25"/>
      <c r="G289" s="2"/>
    </row>
    <row r="290" customFormat="false" ht="12.75" hidden="false" customHeight="true" outlineLevel="0" collapsed="false">
      <c r="B290" s="25"/>
      <c r="C290" s="25"/>
      <c r="D290" s="25"/>
      <c r="G290" s="2"/>
    </row>
    <row r="291" customFormat="false" ht="12.75" hidden="false" customHeight="true" outlineLevel="0" collapsed="false">
      <c r="B291" s="25"/>
      <c r="C291" s="25"/>
      <c r="D291" s="25"/>
      <c r="G291" s="2"/>
    </row>
    <row r="292" customFormat="false" ht="12.75" hidden="false" customHeight="true" outlineLevel="0" collapsed="false">
      <c r="B292" s="25"/>
      <c r="C292" s="25"/>
      <c r="D292" s="25"/>
      <c r="G292" s="2"/>
    </row>
    <row r="293" customFormat="false" ht="12.75" hidden="false" customHeight="true" outlineLevel="0" collapsed="false">
      <c r="B293" s="25"/>
      <c r="C293" s="25"/>
      <c r="D293" s="25"/>
      <c r="G293" s="2"/>
    </row>
    <row r="294" customFormat="false" ht="12.75" hidden="false" customHeight="true" outlineLevel="0" collapsed="false">
      <c r="B294" s="25"/>
      <c r="C294" s="25"/>
      <c r="D294" s="25"/>
      <c r="G294" s="2"/>
    </row>
    <row r="295" customFormat="false" ht="12.75" hidden="false" customHeight="true" outlineLevel="0" collapsed="false">
      <c r="B295" s="25"/>
      <c r="C295" s="25"/>
      <c r="D295" s="25"/>
      <c r="G295" s="2"/>
    </row>
    <row r="296" customFormat="false" ht="12.75" hidden="false" customHeight="true" outlineLevel="0" collapsed="false">
      <c r="B296" s="25"/>
      <c r="C296" s="25"/>
      <c r="D296" s="25"/>
      <c r="G296" s="2"/>
    </row>
    <row r="297" customFormat="false" ht="12.75" hidden="false" customHeight="true" outlineLevel="0" collapsed="false">
      <c r="B297" s="25"/>
      <c r="C297" s="25"/>
      <c r="D297" s="25"/>
      <c r="G297" s="2"/>
    </row>
    <row r="298" customFormat="false" ht="12.75" hidden="false" customHeight="true" outlineLevel="0" collapsed="false">
      <c r="B298" s="25"/>
      <c r="C298" s="25"/>
      <c r="D298" s="25"/>
      <c r="G298" s="2"/>
    </row>
    <row r="299" customFormat="false" ht="12.75" hidden="false" customHeight="true" outlineLevel="0" collapsed="false">
      <c r="B299" s="25"/>
      <c r="C299" s="25"/>
      <c r="D299" s="25"/>
      <c r="G299" s="2"/>
    </row>
    <row r="300" customFormat="false" ht="12.75" hidden="false" customHeight="true" outlineLevel="0" collapsed="false">
      <c r="B300" s="25"/>
      <c r="C300" s="25"/>
      <c r="D300" s="25"/>
      <c r="G300" s="2"/>
    </row>
    <row r="301" customFormat="false" ht="12.75" hidden="false" customHeight="true" outlineLevel="0" collapsed="false">
      <c r="B301" s="25"/>
      <c r="C301" s="25"/>
      <c r="D301" s="25"/>
      <c r="G301" s="2"/>
    </row>
    <row r="302" customFormat="false" ht="12.75" hidden="false" customHeight="true" outlineLevel="0" collapsed="false">
      <c r="B302" s="25"/>
      <c r="C302" s="25"/>
      <c r="D302" s="25"/>
      <c r="G302" s="2"/>
    </row>
    <row r="303" customFormat="false" ht="12.75" hidden="false" customHeight="true" outlineLevel="0" collapsed="false">
      <c r="B303" s="25"/>
      <c r="C303" s="25"/>
      <c r="D303" s="25"/>
      <c r="G303" s="2"/>
    </row>
    <row r="304" customFormat="false" ht="12.75" hidden="false" customHeight="true" outlineLevel="0" collapsed="false">
      <c r="B304" s="25"/>
      <c r="C304" s="25"/>
      <c r="D304" s="25"/>
      <c r="G304" s="2"/>
    </row>
    <row r="305" customFormat="false" ht="12.75" hidden="false" customHeight="true" outlineLevel="0" collapsed="false">
      <c r="B305" s="25"/>
      <c r="C305" s="25"/>
      <c r="D305" s="25"/>
      <c r="G305" s="2"/>
    </row>
    <row r="306" customFormat="false" ht="12.75" hidden="false" customHeight="true" outlineLevel="0" collapsed="false">
      <c r="B306" s="25"/>
      <c r="C306" s="25"/>
      <c r="D306" s="25"/>
      <c r="G306" s="2"/>
    </row>
    <row r="307" customFormat="false" ht="12.75" hidden="false" customHeight="true" outlineLevel="0" collapsed="false">
      <c r="B307" s="25"/>
      <c r="C307" s="25"/>
      <c r="D307" s="25"/>
      <c r="G307" s="2"/>
    </row>
    <row r="308" customFormat="false" ht="12.75" hidden="false" customHeight="true" outlineLevel="0" collapsed="false">
      <c r="B308" s="25"/>
      <c r="C308" s="25"/>
      <c r="D308" s="25"/>
      <c r="G308" s="2"/>
    </row>
    <row r="309" customFormat="false" ht="12.75" hidden="false" customHeight="true" outlineLevel="0" collapsed="false">
      <c r="B309" s="25"/>
      <c r="C309" s="25"/>
      <c r="D309" s="25"/>
      <c r="G309" s="2"/>
    </row>
    <row r="310" customFormat="false" ht="12.75" hidden="false" customHeight="true" outlineLevel="0" collapsed="false">
      <c r="B310" s="25"/>
      <c r="C310" s="25"/>
      <c r="D310" s="25"/>
      <c r="G310" s="2"/>
    </row>
    <row r="311" customFormat="false" ht="12.75" hidden="false" customHeight="true" outlineLevel="0" collapsed="false">
      <c r="B311" s="25"/>
      <c r="C311" s="25"/>
      <c r="D311" s="25"/>
      <c r="G311" s="2"/>
    </row>
    <row r="312" customFormat="false" ht="12.75" hidden="false" customHeight="true" outlineLevel="0" collapsed="false">
      <c r="B312" s="25"/>
      <c r="C312" s="25"/>
      <c r="D312" s="25"/>
      <c r="G312" s="2"/>
    </row>
    <row r="313" customFormat="false" ht="12.75" hidden="false" customHeight="true" outlineLevel="0" collapsed="false">
      <c r="B313" s="25"/>
      <c r="C313" s="25"/>
      <c r="D313" s="25"/>
      <c r="G313" s="2"/>
    </row>
    <row r="314" customFormat="false" ht="12.75" hidden="false" customHeight="true" outlineLevel="0" collapsed="false">
      <c r="B314" s="25"/>
      <c r="C314" s="25"/>
      <c r="D314" s="25"/>
      <c r="G314" s="2"/>
    </row>
    <row r="315" customFormat="false" ht="12.75" hidden="false" customHeight="true" outlineLevel="0" collapsed="false">
      <c r="B315" s="25"/>
      <c r="C315" s="25"/>
      <c r="D315" s="25"/>
      <c r="G315" s="2"/>
    </row>
    <row r="316" customFormat="false" ht="12.75" hidden="false" customHeight="true" outlineLevel="0" collapsed="false">
      <c r="B316" s="25"/>
      <c r="C316" s="25"/>
      <c r="D316" s="25"/>
      <c r="G316" s="2"/>
    </row>
    <row r="317" customFormat="false" ht="12.75" hidden="false" customHeight="true" outlineLevel="0" collapsed="false">
      <c r="B317" s="25"/>
      <c r="C317" s="25"/>
      <c r="D317" s="25"/>
      <c r="G317" s="2"/>
    </row>
    <row r="318" customFormat="false" ht="12.75" hidden="false" customHeight="true" outlineLevel="0" collapsed="false">
      <c r="B318" s="25"/>
      <c r="C318" s="25"/>
      <c r="D318" s="25"/>
      <c r="G318" s="2"/>
    </row>
    <row r="319" customFormat="false" ht="12.75" hidden="false" customHeight="true" outlineLevel="0" collapsed="false">
      <c r="B319" s="25"/>
      <c r="C319" s="25"/>
      <c r="D319" s="25"/>
      <c r="G319" s="2"/>
    </row>
    <row r="320" customFormat="false" ht="12.75" hidden="false" customHeight="true" outlineLevel="0" collapsed="false">
      <c r="B320" s="25"/>
      <c r="C320" s="25"/>
      <c r="D320" s="25"/>
      <c r="G320" s="2"/>
    </row>
    <row r="321" customFormat="false" ht="12.75" hidden="false" customHeight="true" outlineLevel="0" collapsed="false">
      <c r="B321" s="25"/>
      <c r="C321" s="25"/>
      <c r="D321" s="25"/>
      <c r="G321" s="2"/>
    </row>
    <row r="322" customFormat="false" ht="12.75" hidden="false" customHeight="true" outlineLevel="0" collapsed="false">
      <c r="B322" s="25"/>
      <c r="C322" s="25"/>
      <c r="D322" s="25"/>
      <c r="G322" s="2"/>
    </row>
    <row r="323" customFormat="false" ht="12.75" hidden="false" customHeight="true" outlineLevel="0" collapsed="false">
      <c r="B323" s="25"/>
      <c r="C323" s="25"/>
      <c r="D323" s="25"/>
      <c r="G323" s="2"/>
    </row>
    <row r="324" customFormat="false" ht="12.75" hidden="false" customHeight="true" outlineLevel="0" collapsed="false">
      <c r="B324" s="25"/>
      <c r="C324" s="25"/>
      <c r="D324" s="25"/>
      <c r="G324" s="2"/>
    </row>
    <row r="325" customFormat="false" ht="12.75" hidden="false" customHeight="true" outlineLevel="0" collapsed="false">
      <c r="B325" s="25"/>
      <c r="C325" s="25"/>
      <c r="D325" s="25"/>
      <c r="G325" s="2"/>
    </row>
    <row r="326" customFormat="false" ht="12.75" hidden="false" customHeight="true" outlineLevel="0" collapsed="false">
      <c r="B326" s="25"/>
      <c r="C326" s="25"/>
      <c r="D326" s="25"/>
      <c r="G326" s="2"/>
    </row>
    <row r="327" customFormat="false" ht="12.75" hidden="false" customHeight="true" outlineLevel="0" collapsed="false">
      <c r="B327" s="25"/>
      <c r="C327" s="25"/>
      <c r="D327" s="25"/>
      <c r="G327" s="2"/>
    </row>
    <row r="328" customFormat="false" ht="12.75" hidden="false" customHeight="true" outlineLevel="0" collapsed="false">
      <c r="B328" s="25"/>
      <c r="C328" s="25"/>
      <c r="D328" s="25"/>
      <c r="G328" s="2"/>
    </row>
    <row r="329" customFormat="false" ht="12.75" hidden="false" customHeight="true" outlineLevel="0" collapsed="false">
      <c r="B329" s="25"/>
      <c r="C329" s="25"/>
      <c r="D329" s="25"/>
      <c r="G329" s="2"/>
    </row>
    <row r="330" customFormat="false" ht="12.75" hidden="false" customHeight="true" outlineLevel="0" collapsed="false">
      <c r="B330" s="25"/>
      <c r="C330" s="25"/>
      <c r="D330" s="25"/>
      <c r="G330" s="2"/>
    </row>
    <row r="331" customFormat="false" ht="12.75" hidden="false" customHeight="true" outlineLevel="0" collapsed="false">
      <c r="B331" s="25"/>
      <c r="C331" s="25"/>
      <c r="D331" s="25"/>
      <c r="G331" s="2"/>
    </row>
    <row r="332" customFormat="false" ht="12.75" hidden="false" customHeight="true" outlineLevel="0" collapsed="false">
      <c r="B332" s="25"/>
      <c r="C332" s="25"/>
      <c r="D332" s="25"/>
      <c r="G332" s="2"/>
    </row>
    <row r="333" customFormat="false" ht="12.75" hidden="false" customHeight="true" outlineLevel="0" collapsed="false">
      <c r="B333" s="25"/>
      <c r="C333" s="25"/>
      <c r="D333" s="25"/>
      <c r="G333" s="2"/>
    </row>
    <row r="334" customFormat="false" ht="12.75" hidden="false" customHeight="true" outlineLevel="0" collapsed="false">
      <c r="B334" s="25"/>
      <c r="C334" s="25"/>
      <c r="D334" s="25"/>
      <c r="G334" s="2"/>
    </row>
    <row r="335" customFormat="false" ht="12.75" hidden="false" customHeight="true" outlineLevel="0" collapsed="false">
      <c r="B335" s="25"/>
      <c r="C335" s="25"/>
      <c r="D335" s="25"/>
      <c r="G335" s="2"/>
    </row>
    <row r="336" customFormat="false" ht="12.75" hidden="false" customHeight="true" outlineLevel="0" collapsed="false">
      <c r="B336" s="25"/>
      <c r="C336" s="25"/>
      <c r="D336" s="25"/>
      <c r="G336" s="2"/>
    </row>
    <row r="337" customFormat="false" ht="12.75" hidden="false" customHeight="true" outlineLevel="0" collapsed="false">
      <c r="B337" s="25"/>
      <c r="C337" s="25"/>
      <c r="D337" s="25"/>
      <c r="G337" s="2"/>
    </row>
    <row r="338" customFormat="false" ht="12.75" hidden="false" customHeight="true" outlineLevel="0" collapsed="false">
      <c r="B338" s="25"/>
      <c r="C338" s="25"/>
      <c r="D338" s="25"/>
      <c r="G338" s="2"/>
    </row>
    <row r="339" customFormat="false" ht="12.75" hidden="false" customHeight="true" outlineLevel="0" collapsed="false">
      <c r="B339" s="25"/>
      <c r="C339" s="25"/>
      <c r="D339" s="25"/>
      <c r="G339" s="2"/>
    </row>
    <row r="340" customFormat="false" ht="12.75" hidden="false" customHeight="true" outlineLevel="0" collapsed="false">
      <c r="B340" s="25"/>
      <c r="C340" s="25"/>
      <c r="D340" s="25"/>
      <c r="G340" s="2"/>
    </row>
    <row r="341" customFormat="false" ht="12.75" hidden="false" customHeight="true" outlineLevel="0" collapsed="false">
      <c r="B341" s="25"/>
      <c r="C341" s="25"/>
      <c r="D341" s="25"/>
      <c r="G341" s="2"/>
    </row>
    <row r="342" customFormat="false" ht="12.75" hidden="false" customHeight="true" outlineLevel="0" collapsed="false">
      <c r="B342" s="25"/>
      <c r="C342" s="25"/>
      <c r="D342" s="25"/>
      <c r="G342" s="2"/>
    </row>
    <row r="343" customFormat="false" ht="12.75" hidden="false" customHeight="true" outlineLevel="0" collapsed="false">
      <c r="B343" s="25"/>
      <c r="C343" s="25"/>
      <c r="D343" s="25"/>
      <c r="G343" s="2"/>
    </row>
    <row r="344" customFormat="false" ht="12.75" hidden="false" customHeight="true" outlineLevel="0" collapsed="false">
      <c r="B344" s="25"/>
      <c r="C344" s="25"/>
      <c r="D344" s="25"/>
      <c r="G344" s="2"/>
    </row>
    <row r="345" customFormat="false" ht="12.75" hidden="false" customHeight="true" outlineLevel="0" collapsed="false">
      <c r="B345" s="25"/>
      <c r="C345" s="25"/>
      <c r="D345" s="25"/>
      <c r="G345" s="2"/>
    </row>
    <row r="346" customFormat="false" ht="12.75" hidden="false" customHeight="true" outlineLevel="0" collapsed="false">
      <c r="B346" s="25"/>
      <c r="C346" s="25"/>
      <c r="D346" s="25"/>
      <c r="G346" s="2"/>
    </row>
    <row r="347" customFormat="false" ht="12.75" hidden="false" customHeight="true" outlineLevel="0" collapsed="false">
      <c r="B347" s="25"/>
      <c r="C347" s="25"/>
      <c r="D347" s="25"/>
      <c r="G347" s="2"/>
    </row>
    <row r="348" customFormat="false" ht="12.75" hidden="false" customHeight="true" outlineLevel="0" collapsed="false">
      <c r="B348" s="25"/>
      <c r="C348" s="25"/>
      <c r="D348" s="25"/>
      <c r="G348" s="2"/>
    </row>
    <row r="349" customFormat="false" ht="12.75" hidden="false" customHeight="true" outlineLevel="0" collapsed="false">
      <c r="B349" s="25"/>
      <c r="C349" s="25"/>
      <c r="D349" s="25"/>
      <c r="G349" s="2"/>
    </row>
    <row r="350" customFormat="false" ht="12.75" hidden="false" customHeight="true" outlineLevel="0" collapsed="false">
      <c r="B350" s="25"/>
      <c r="C350" s="25"/>
      <c r="D350" s="25"/>
      <c r="G350" s="2"/>
    </row>
    <row r="351" customFormat="false" ht="12.75" hidden="false" customHeight="true" outlineLevel="0" collapsed="false">
      <c r="B351" s="25"/>
      <c r="C351" s="25"/>
      <c r="D351" s="25"/>
      <c r="G351" s="2"/>
    </row>
    <row r="352" customFormat="false" ht="12.75" hidden="false" customHeight="true" outlineLevel="0" collapsed="false">
      <c r="B352" s="25"/>
      <c r="C352" s="25"/>
      <c r="D352" s="25"/>
      <c r="G352" s="2"/>
    </row>
    <row r="353" customFormat="false" ht="12.75" hidden="false" customHeight="true" outlineLevel="0" collapsed="false">
      <c r="B353" s="25"/>
      <c r="C353" s="25"/>
      <c r="D353" s="25"/>
      <c r="G353" s="2"/>
    </row>
    <row r="354" customFormat="false" ht="12.75" hidden="false" customHeight="true" outlineLevel="0" collapsed="false">
      <c r="B354" s="25"/>
      <c r="C354" s="25"/>
      <c r="D354" s="25"/>
      <c r="G354" s="2"/>
    </row>
    <row r="355" customFormat="false" ht="12.75" hidden="false" customHeight="true" outlineLevel="0" collapsed="false">
      <c r="B355" s="25"/>
      <c r="C355" s="25"/>
      <c r="D355" s="25"/>
      <c r="G355" s="2"/>
    </row>
    <row r="356" customFormat="false" ht="12.75" hidden="false" customHeight="true" outlineLevel="0" collapsed="false">
      <c r="B356" s="25"/>
      <c r="C356" s="25"/>
      <c r="D356" s="25"/>
      <c r="G356" s="2"/>
    </row>
    <row r="357" customFormat="false" ht="12.75" hidden="false" customHeight="true" outlineLevel="0" collapsed="false">
      <c r="B357" s="25"/>
      <c r="C357" s="25"/>
      <c r="D357" s="25"/>
      <c r="G357" s="2"/>
    </row>
    <row r="358" customFormat="false" ht="12.75" hidden="false" customHeight="true" outlineLevel="0" collapsed="false">
      <c r="B358" s="25"/>
      <c r="C358" s="25"/>
      <c r="D358" s="25"/>
      <c r="G358" s="2"/>
    </row>
    <row r="359" customFormat="false" ht="12.75" hidden="false" customHeight="true" outlineLevel="0" collapsed="false">
      <c r="B359" s="25"/>
      <c r="C359" s="25"/>
      <c r="D359" s="25"/>
      <c r="G359" s="2"/>
    </row>
    <row r="360" customFormat="false" ht="12.75" hidden="false" customHeight="true" outlineLevel="0" collapsed="false">
      <c r="B360" s="25"/>
      <c r="C360" s="25"/>
      <c r="D360" s="25"/>
      <c r="G360" s="2"/>
    </row>
    <row r="361" customFormat="false" ht="12.75" hidden="false" customHeight="true" outlineLevel="0" collapsed="false">
      <c r="B361" s="25"/>
      <c r="C361" s="25"/>
      <c r="D361" s="25"/>
      <c r="G361" s="2"/>
    </row>
    <row r="362" customFormat="false" ht="12.75" hidden="false" customHeight="true" outlineLevel="0" collapsed="false">
      <c r="B362" s="25"/>
      <c r="C362" s="25"/>
      <c r="D362" s="25"/>
      <c r="G362" s="2"/>
    </row>
    <row r="363" customFormat="false" ht="12.75" hidden="false" customHeight="true" outlineLevel="0" collapsed="false">
      <c r="B363" s="25"/>
      <c r="C363" s="25"/>
      <c r="D363" s="25"/>
      <c r="G363" s="2"/>
    </row>
    <row r="364" customFormat="false" ht="12.75" hidden="false" customHeight="true" outlineLevel="0" collapsed="false">
      <c r="B364" s="25"/>
      <c r="C364" s="25"/>
      <c r="D364" s="25"/>
      <c r="G364" s="2"/>
    </row>
    <row r="365" customFormat="false" ht="12.75" hidden="false" customHeight="true" outlineLevel="0" collapsed="false">
      <c r="B365" s="25"/>
      <c r="C365" s="25"/>
      <c r="D365" s="25"/>
      <c r="G365" s="2"/>
    </row>
    <row r="366" customFormat="false" ht="12.75" hidden="false" customHeight="true" outlineLevel="0" collapsed="false">
      <c r="B366" s="25"/>
      <c r="C366" s="25"/>
      <c r="D366" s="25"/>
      <c r="G366" s="2"/>
    </row>
    <row r="367" customFormat="false" ht="12.75" hidden="false" customHeight="true" outlineLevel="0" collapsed="false">
      <c r="B367" s="25"/>
      <c r="C367" s="25"/>
      <c r="D367" s="25"/>
      <c r="G367" s="2"/>
    </row>
    <row r="368" customFormat="false" ht="12.75" hidden="false" customHeight="true" outlineLevel="0" collapsed="false">
      <c r="B368" s="25"/>
      <c r="C368" s="25"/>
      <c r="D368" s="25"/>
      <c r="G368" s="2"/>
    </row>
    <row r="369" customFormat="false" ht="12.75" hidden="false" customHeight="true" outlineLevel="0" collapsed="false">
      <c r="B369" s="25"/>
      <c r="C369" s="25"/>
      <c r="D369" s="25"/>
      <c r="G369" s="2"/>
    </row>
    <row r="370" customFormat="false" ht="12.75" hidden="false" customHeight="true" outlineLevel="0" collapsed="false">
      <c r="B370" s="25"/>
      <c r="C370" s="25"/>
      <c r="D370" s="25"/>
      <c r="G370" s="2"/>
    </row>
    <row r="371" customFormat="false" ht="12.75" hidden="false" customHeight="true" outlineLevel="0" collapsed="false">
      <c r="B371" s="25"/>
      <c r="C371" s="25"/>
      <c r="D371" s="25"/>
      <c r="G371" s="2"/>
    </row>
    <row r="372" customFormat="false" ht="12.75" hidden="false" customHeight="true" outlineLevel="0" collapsed="false">
      <c r="B372" s="25"/>
      <c r="C372" s="25"/>
      <c r="D372" s="25"/>
      <c r="G372" s="2"/>
    </row>
    <row r="373" customFormat="false" ht="12.75" hidden="false" customHeight="true" outlineLevel="0" collapsed="false">
      <c r="B373" s="25"/>
      <c r="C373" s="25"/>
      <c r="D373" s="25"/>
      <c r="G373" s="2"/>
    </row>
    <row r="374" customFormat="false" ht="12.75" hidden="false" customHeight="true" outlineLevel="0" collapsed="false">
      <c r="B374" s="25"/>
      <c r="C374" s="25"/>
      <c r="D374" s="25"/>
      <c r="G374" s="2"/>
    </row>
    <row r="375" customFormat="false" ht="12.75" hidden="false" customHeight="true" outlineLevel="0" collapsed="false">
      <c r="B375" s="25"/>
      <c r="C375" s="25"/>
      <c r="D375" s="25"/>
      <c r="G375" s="2"/>
    </row>
    <row r="376" customFormat="false" ht="12.75" hidden="false" customHeight="true" outlineLevel="0" collapsed="false">
      <c r="B376" s="25"/>
      <c r="C376" s="25"/>
      <c r="D376" s="25"/>
      <c r="G376" s="2"/>
    </row>
    <row r="377" customFormat="false" ht="12.75" hidden="false" customHeight="true" outlineLevel="0" collapsed="false">
      <c r="B377" s="25"/>
      <c r="C377" s="25"/>
      <c r="D377" s="25"/>
      <c r="G377" s="2"/>
    </row>
    <row r="378" customFormat="false" ht="12.75" hidden="false" customHeight="true" outlineLevel="0" collapsed="false">
      <c r="B378" s="25"/>
      <c r="C378" s="25"/>
      <c r="D378" s="25"/>
      <c r="G378" s="2"/>
    </row>
    <row r="379" customFormat="false" ht="12.75" hidden="false" customHeight="true" outlineLevel="0" collapsed="false">
      <c r="B379" s="25"/>
      <c r="C379" s="25"/>
      <c r="D379" s="25"/>
      <c r="G379" s="2"/>
    </row>
    <row r="380" customFormat="false" ht="12.75" hidden="false" customHeight="true" outlineLevel="0" collapsed="false">
      <c r="B380" s="25"/>
      <c r="C380" s="25"/>
      <c r="D380" s="25"/>
      <c r="G380" s="2"/>
    </row>
    <row r="381" customFormat="false" ht="12.75" hidden="false" customHeight="true" outlineLevel="0" collapsed="false">
      <c r="B381" s="25"/>
      <c r="C381" s="25"/>
      <c r="D381" s="25"/>
      <c r="G381" s="2"/>
    </row>
    <row r="382" customFormat="false" ht="12.75" hidden="false" customHeight="true" outlineLevel="0" collapsed="false">
      <c r="B382" s="25"/>
      <c r="C382" s="25"/>
      <c r="D382" s="25"/>
      <c r="G382" s="2"/>
    </row>
    <row r="383" customFormat="false" ht="12.75" hidden="false" customHeight="true" outlineLevel="0" collapsed="false">
      <c r="B383" s="25"/>
      <c r="C383" s="25"/>
      <c r="D383" s="25"/>
      <c r="G383" s="2"/>
    </row>
    <row r="384" customFormat="false" ht="12.75" hidden="false" customHeight="true" outlineLevel="0" collapsed="false">
      <c r="B384" s="25"/>
      <c r="C384" s="25"/>
      <c r="D384" s="25"/>
      <c r="G384" s="2"/>
    </row>
    <row r="385" customFormat="false" ht="12.75" hidden="false" customHeight="true" outlineLevel="0" collapsed="false">
      <c r="B385" s="25"/>
      <c r="C385" s="25"/>
      <c r="D385" s="25"/>
      <c r="G385" s="2"/>
    </row>
    <row r="386" customFormat="false" ht="12.75" hidden="false" customHeight="true" outlineLevel="0" collapsed="false">
      <c r="B386" s="25"/>
      <c r="C386" s="25"/>
      <c r="D386" s="25"/>
      <c r="G386" s="2"/>
    </row>
    <row r="387" customFormat="false" ht="12.75" hidden="false" customHeight="true" outlineLevel="0" collapsed="false">
      <c r="B387" s="25"/>
      <c r="C387" s="25"/>
      <c r="D387" s="25"/>
      <c r="G387" s="2"/>
    </row>
    <row r="388" customFormat="false" ht="12.75" hidden="false" customHeight="true" outlineLevel="0" collapsed="false">
      <c r="B388" s="25"/>
      <c r="C388" s="25"/>
      <c r="D388" s="25"/>
      <c r="G388" s="2"/>
    </row>
    <row r="389" customFormat="false" ht="12.75" hidden="false" customHeight="true" outlineLevel="0" collapsed="false">
      <c r="B389" s="25"/>
      <c r="C389" s="25"/>
      <c r="D389" s="25"/>
      <c r="G389" s="2"/>
    </row>
    <row r="390" customFormat="false" ht="12.75" hidden="false" customHeight="true" outlineLevel="0" collapsed="false">
      <c r="B390" s="25"/>
      <c r="C390" s="25"/>
      <c r="D390" s="25"/>
      <c r="G390" s="2"/>
    </row>
    <row r="391" customFormat="false" ht="12.75" hidden="false" customHeight="true" outlineLevel="0" collapsed="false">
      <c r="B391" s="25"/>
      <c r="C391" s="25"/>
      <c r="D391" s="25"/>
      <c r="G391" s="2"/>
    </row>
    <row r="392" customFormat="false" ht="12.75" hidden="false" customHeight="true" outlineLevel="0" collapsed="false">
      <c r="B392" s="25"/>
      <c r="C392" s="25"/>
      <c r="D392" s="25"/>
      <c r="G392" s="2"/>
    </row>
    <row r="393" customFormat="false" ht="12.75" hidden="false" customHeight="true" outlineLevel="0" collapsed="false">
      <c r="B393" s="25"/>
      <c r="C393" s="25"/>
      <c r="D393" s="25"/>
      <c r="G393" s="2"/>
    </row>
    <row r="394" customFormat="false" ht="12.75" hidden="false" customHeight="true" outlineLevel="0" collapsed="false">
      <c r="B394" s="25"/>
      <c r="C394" s="25"/>
      <c r="D394" s="25"/>
      <c r="G394" s="2"/>
    </row>
    <row r="395" customFormat="false" ht="12.75" hidden="false" customHeight="true" outlineLevel="0" collapsed="false">
      <c r="B395" s="25"/>
      <c r="C395" s="25"/>
      <c r="D395" s="25"/>
      <c r="G395" s="2"/>
    </row>
    <row r="396" customFormat="false" ht="12.75" hidden="false" customHeight="true" outlineLevel="0" collapsed="false">
      <c r="B396" s="25"/>
      <c r="C396" s="25"/>
      <c r="D396" s="25"/>
      <c r="G396" s="2"/>
    </row>
    <row r="397" customFormat="false" ht="12.75" hidden="false" customHeight="true" outlineLevel="0" collapsed="false">
      <c r="B397" s="25"/>
      <c r="C397" s="25"/>
      <c r="D397" s="25"/>
      <c r="G397" s="2"/>
    </row>
    <row r="398" customFormat="false" ht="12.75" hidden="false" customHeight="true" outlineLevel="0" collapsed="false">
      <c r="B398" s="25"/>
      <c r="C398" s="25"/>
      <c r="D398" s="25"/>
      <c r="G398" s="2"/>
    </row>
    <row r="399" customFormat="false" ht="12.75" hidden="false" customHeight="true" outlineLevel="0" collapsed="false">
      <c r="B399" s="25"/>
      <c r="C399" s="25"/>
      <c r="D399" s="25"/>
      <c r="G399" s="2"/>
    </row>
    <row r="400" customFormat="false" ht="12.75" hidden="false" customHeight="true" outlineLevel="0" collapsed="false">
      <c r="B400" s="25"/>
      <c r="C400" s="25"/>
      <c r="D400" s="25"/>
      <c r="G400" s="2"/>
    </row>
    <row r="401" customFormat="false" ht="12.75" hidden="false" customHeight="true" outlineLevel="0" collapsed="false">
      <c r="B401" s="25"/>
      <c r="C401" s="25"/>
      <c r="D401" s="25"/>
      <c r="G401" s="2"/>
    </row>
    <row r="402" customFormat="false" ht="12.75" hidden="false" customHeight="true" outlineLevel="0" collapsed="false">
      <c r="B402" s="25"/>
      <c r="C402" s="25"/>
      <c r="D402" s="25"/>
      <c r="G402" s="2"/>
    </row>
    <row r="403" customFormat="false" ht="12.75" hidden="false" customHeight="true" outlineLevel="0" collapsed="false">
      <c r="B403" s="25"/>
      <c r="C403" s="25"/>
      <c r="D403" s="25"/>
      <c r="G403" s="2"/>
    </row>
    <row r="404" customFormat="false" ht="12.75" hidden="false" customHeight="true" outlineLevel="0" collapsed="false">
      <c r="B404" s="25"/>
      <c r="C404" s="25"/>
      <c r="D404" s="25"/>
      <c r="G404" s="2"/>
    </row>
    <row r="405" customFormat="false" ht="12.75" hidden="false" customHeight="true" outlineLevel="0" collapsed="false">
      <c r="B405" s="25"/>
      <c r="C405" s="25"/>
      <c r="D405" s="25"/>
      <c r="G405" s="2"/>
    </row>
    <row r="406" customFormat="false" ht="12.75" hidden="false" customHeight="true" outlineLevel="0" collapsed="false">
      <c r="B406" s="25"/>
      <c r="C406" s="25"/>
      <c r="D406" s="25"/>
      <c r="G406" s="2"/>
    </row>
    <row r="407" customFormat="false" ht="12.75" hidden="false" customHeight="true" outlineLevel="0" collapsed="false">
      <c r="B407" s="25"/>
      <c r="C407" s="25"/>
      <c r="D407" s="25"/>
      <c r="G407" s="2"/>
    </row>
    <row r="408" customFormat="false" ht="12.75" hidden="false" customHeight="true" outlineLevel="0" collapsed="false">
      <c r="B408" s="25"/>
      <c r="C408" s="25"/>
      <c r="D408" s="25"/>
      <c r="G408" s="2"/>
    </row>
    <row r="409" customFormat="false" ht="12.75" hidden="false" customHeight="true" outlineLevel="0" collapsed="false">
      <c r="B409" s="25"/>
      <c r="C409" s="25"/>
      <c r="D409" s="25"/>
      <c r="G409" s="2"/>
    </row>
    <row r="410" customFormat="false" ht="12.75" hidden="false" customHeight="true" outlineLevel="0" collapsed="false">
      <c r="B410" s="25"/>
      <c r="C410" s="25"/>
      <c r="D410" s="25"/>
      <c r="G410" s="2"/>
    </row>
    <row r="411" customFormat="false" ht="12.75" hidden="false" customHeight="true" outlineLevel="0" collapsed="false">
      <c r="B411" s="25"/>
      <c r="C411" s="25"/>
      <c r="D411" s="25"/>
      <c r="G411" s="2"/>
    </row>
    <row r="412" customFormat="false" ht="12.75" hidden="false" customHeight="true" outlineLevel="0" collapsed="false">
      <c r="B412" s="25"/>
      <c r="C412" s="25"/>
      <c r="D412" s="25"/>
      <c r="G412" s="2"/>
    </row>
    <row r="413" customFormat="false" ht="12.75" hidden="false" customHeight="true" outlineLevel="0" collapsed="false">
      <c r="B413" s="25"/>
      <c r="C413" s="25"/>
      <c r="D413" s="25"/>
      <c r="G413" s="2"/>
    </row>
    <row r="414" customFormat="false" ht="12.75" hidden="false" customHeight="true" outlineLevel="0" collapsed="false">
      <c r="B414" s="25"/>
      <c r="C414" s="25"/>
      <c r="D414" s="25"/>
      <c r="G414" s="2"/>
    </row>
    <row r="415" customFormat="false" ht="12.75" hidden="false" customHeight="true" outlineLevel="0" collapsed="false">
      <c r="B415" s="25"/>
      <c r="C415" s="25"/>
      <c r="D415" s="25"/>
      <c r="G415" s="2"/>
    </row>
    <row r="416" customFormat="false" ht="12.75" hidden="false" customHeight="true" outlineLevel="0" collapsed="false">
      <c r="B416" s="25"/>
      <c r="C416" s="25"/>
      <c r="D416" s="25"/>
      <c r="G416" s="2"/>
    </row>
    <row r="417" customFormat="false" ht="12.75" hidden="false" customHeight="true" outlineLevel="0" collapsed="false">
      <c r="B417" s="25"/>
      <c r="C417" s="25"/>
      <c r="D417" s="25"/>
      <c r="G417" s="2"/>
    </row>
    <row r="418" customFormat="false" ht="12.75" hidden="false" customHeight="true" outlineLevel="0" collapsed="false">
      <c r="B418" s="25"/>
      <c r="C418" s="25"/>
      <c r="D418" s="25"/>
      <c r="G418" s="2"/>
    </row>
    <row r="419" customFormat="false" ht="12.75" hidden="false" customHeight="true" outlineLevel="0" collapsed="false">
      <c r="B419" s="25"/>
      <c r="C419" s="25"/>
      <c r="D419" s="25"/>
      <c r="G419" s="2"/>
    </row>
    <row r="420" customFormat="false" ht="12.75" hidden="false" customHeight="true" outlineLevel="0" collapsed="false">
      <c r="B420" s="25"/>
      <c r="C420" s="25"/>
      <c r="D420" s="25"/>
      <c r="G420" s="2"/>
    </row>
    <row r="421" customFormat="false" ht="12.75" hidden="false" customHeight="true" outlineLevel="0" collapsed="false">
      <c r="B421" s="25"/>
      <c r="C421" s="25"/>
      <c r="D421" s="25"/>
      <c r="G421" s="2"/>
    </row>
    <row r="422" customFormat="false" ht="12.75" hidden="false" customHeight="true" outlineLevel="0" collapsed="false">
      <c r="B422" s="25"/>
      <c r="C422" s="25"/>
      <c r="D422" s="25"/>
      <c r="G422" s="2"/>
    </row>
    <row r="423" customFormat="false" ht="12.75" hidden="false" customHeight="true" outlineLevel="0" collapsed="false">
      <c r="B423" s="25"/>
      <c r="C423" s="25"/>
      <c r="D423" s="25"/>
      <c r="G423" s="2"/>
    </row>
    <row r="424" customFormat="false" ht="12.75" hidden="false" customHeight="true" outlineLevel="0" collapsed="false">
      <c r="B424" s="25"/>
      <c r="C424" s="25"/>
      <c r="D424" s="25"/>
      <c r="G424" s="2"/>
    </row>
    <row r="425" customFormat="false" ht="12.75" hidden="false" customHeight="true" outlineLevel="0" collapsed="false">
      <c r="B425" s="25"/>
      <c r="C425" s="25"/>
      <c r="D425" s="25"/>
      <c r="G425" s="2"/>
    </row>
    <row r="426" customFormat="false" ht="12.75" hidden="false" customHeight="true" outlineLevel="0" collapsed="false">
      <c r="B426" s="25"/>
      <c r="C426" s="25"/>
      <c r="D426" s="25"/>
      <c r="G426" s="2"/>
    </row>
    <row r="427" customFormat="false" ht="12.75" hidden="false" customHeight="true" outlineLevel="0" collapsed="false">
      <c r="B427" s="25"/>
      <c r="C427" s="25"/>
      <c r="D427" s="25"/>
      <c r="G427" s="2"/>
    </row>
    <row r="428" customFormat="false" ht="12.75" hidden="false" customHeight="true" outlineLevel="0" collapsed="false">
      <c r="B428" s="25"/>
      <c r="C428" s="25"/>
      <c r="D428" s="25"/>
      <c r="G428" s="2"/>
    </row>
    <row r="429" customFormat="false" ht="12.75" hidden="false" customHeight="true" outlineLevel="0" collapsed="false">
      <c r="B429" s="25"/>
      <c r="C429" s="25"/>
      <c r="D429" s="25"/>
      <c r="G429" s="2"/>
    </row>
    <row r="430" customFormat="false" ht="12.75" hidden="false" customHeight="true" outlineLevel="0" collapsed="false">
      <c r="B430" s="25"/>
      <c r="C430" s="25"/>
      <c r="D430" s="25"/>
      <c r="G430" s="2"/>
    </row>
    <row r="431" customFormat="false" ht="12.75" hidden="false" customHeight="true" outlineLevel="0" collapsed="false">
      <c r="B431" s="25"/>
      <c r="C431" s="25"/>
      <c r="D431" s="25"/>
      <c r="G431" s="2"/>
    </row>
    <row r="432" customFormat="false" ht="12.75" hidden="false" customHeight="true" outlineLevel="0" collapsed="false">
      <c r="B432" s="25"/>
      <c r="C432" s="25"/>
      <c r="D432" s="25"/>
      <c r="G432" s="2"/>
    </row>
    <row r="433" customFormat="false" ht="12.75" hidden="false" customHeight="true" outlineLevel="0" collapsed="false">
      <c r="B433" s="25"/>
      <c r="C433" s="25"/>
      <c r="D433" s="25"/>
      <c r="G433" s="2"/>
    </row>
    <row r="434" customFormat="false" ht="12.75" hidden="false" customHeight="true" outlineLevel="0" collapsed="false">
      <c r="B434" s="25"/>
      <c r="C434" s="25"/>
      <c r="D434" s="25"/>
      <c r="G434" s="2"/>
    </row>
    <row r="435" customFormat="false" ht="12.75" hidden="false" customHeight="true" outlineLevel="0" collapsed="false">
      <c r="B435" s="25"/>
      <c r="C435" s="25"/>
      <c r="D435" s="25"/>
      <c r="G435" s="2"/>
    </row>
    <row r="436" customFormat="false" ht="12.75" hidden="false" customHeight="true" outlineLevel="0" collapsed="false">
      <c r="B436" s="25"/>
      <c r="C436" s="25"/>
      <c r="D436" s="25"/>
      <c r="G436" s="2"/>
    </row>
    <row r="437" customFormat="false" ht="12.75" hidden="false" customHeight="true" outlineLevel="0" collapsed="false">
      <c r="B437" s="25"/>
      <c r="C437" s="25"/>
      <c r="D437" s="25"/>
      <c r="G437" s="2"/>
    </row>
    <row r="438" customFormat="false" ht="12.75" hidden="false" customHeight="true" outlineLevel="0" collapsed="false">
      <c r="B438" s="25"/>
      <c r="C438" s="25"/>
      <c r="D438" s="25"/>
      <c r="G438" s="2"/>
    </row>
    <row r="439" customFormat="false" ht="12.75" hidden="false" customHeight="true" outlineLevel="0" collapsed="false">
      <c r="B439" s="25"/>
      <c r="C439" s="25"/>
      <c r="D439" s="25"/>
      <c r="G439" s="2"/>
    </row>
    <row r="440" customFormat="false" ht="12.75" hidden="false" customHeight="true" outlineLevel="0" collapsed="false">
      <c r="B440" s="25"/>
      <c r="C440" s="25"/>
      <c r="D440" s="25"/>
      <c r="G440" s="2"/>
    </row>
    <row r="441" customFormat="false" ht="12.75" hidden="false" customHeight="true" outlineLevel="0" collapsed="false">
      <c r="B441" s="25"/>
      <c r="C441" s="25"/>
      <c r="D441" s="25"/>
      <c r="G441" s="2"/>
    </row>
    <row r="442" customFormat="false" ht="12.75" hidden="false" customHeight="true" outlineLevel="0" collapsed="false">
      <c r="B442" s="25"/>
      <c r="C442" s="25"/>
      <c r="D442" s="25"/>
      <c r="G442" s="2"/>
    </row>
    <row r="443" customFormat="false" ht="12.75" hidden="false" customHeight="true" outlineLevel="0" collapsed="false">
      <c r="B443" s="25"/>
      <c r="C443" s="25"/>
      <c r="D443" s="25"/>
      <c r="G443" s="2"/>
    </row>
    <row r="444" customFormat="false" ht="12.75" hidden="false" customHeight="true" outlineLevel="0" collapsed="false">
      <c r="B444" s="25"/>
      <c r="C444" s="25"/>
      <c r="D444" s="25"/>
      <c r="G444" s="2"/>
    </row>
    <row r="445" customFormat="false" ht="12.75" hidden="false" customHeight="true" outlineLevel="0" collapsed="false">
      <c r="B445" s="25"/>
      <c r="C445" s="25"/>
      <c r="D445" s="25"/>
      <c r="G445" s="2"/>
    </row>
    <row r="446" customFormat="false" ht="12.75" hidden="false" customHeight="true" outlineLevel="0" collapsed="false">
      <c r="B446" s="25"/>
      <c r="C446" s="25"/>
      <c r="D446" s="25"/>
      <c r="G446" s="2"/>
    </row>
    <row r="447" customFormat="false" ht="12.75" hidden="false" customHeight="true" outlineLevel="0" collapsed="false">
      <c r="B447" s="25"/>
      <c r="C447" s="25"/>
      <c r="D447" s="25"/>
      <c r="G447" s="2"/>
    </row>
    <row r="448" customFormat="false" ht="12.75" hidden="false" customHeight="true" outlineLevel="0" collapsed="false">
      <c r="B448" s="25"/>
      <c r="C448" s="25"/>
      <c r="D448" s="25"/>
      <c r="G448" s="2"/>
    </row>
    <row r="449" customFormat="false" ht="12.75" hidden="false" customHeight="true" outlineLevel="0" collapsed="false">
      <c r="B449" s="25"/>
      <c r="C449" s="25"/>
      <c r="D449" s="25"/>
      <c r="G449" s="2"/>
    </row>
    <row r="450" customFormat="false" ht="12.75" hidden="false" customHeight="true" outlineLevel="0" collapsed="false">
      <c r="B450" s="25"/>
      <c r="C450" s="25"/>
      <c r="D450" s="25"/>
      <c r="G450" s="2"/>
    </row>
    <row r="451" customFormat="false" ht="12.75" hidden="false" customHeight="true" outlineLevel="0" collapsed="false">
      <c r="B451" s="25"/>
      <c r="C451" s="25"/>
      <c r="D451" s="25"/>
      <c r="G451" s="2"/>
    </row>
    <row r="452" customFormat="false" ht="12.75" hidden="false" customHeight="true" outlineLevel="0" collapsed="false">
      <c r="B452" s="25"/>
      <c r="C452" s="25"/>
      <c r="D452" s="25"/>
      <c r="G452" s="2"/>
    </row>
    <row r="453" customFormat="false" ht="12.75" hidden="false" customHeight="true" outlineLevel="0" collapsed="false">
      <c r="B453" s="25"/>
      <c r="C453" s="25"/>
      <c r="D453" s="25"/>
      <c r="G453" s="2"/>
    </row>
    <row r="454" customFormat="false" ht="12.75" hidden="false" customHeight="true" outlineLevel="0" collapsed="false">
      <c r="B454" s="25"/>
      <c r="C454" s="25"/>
      <c r="D454" s="25"/>
      <c r="G454" s="2"/>
    </row>
    <row r="455" customFormat="false" ht="12.75" hidden="false" customHeight="true" outlineLevel="0" collapsed="false">
      <c r="B455" s="25"/>
      <c r="C455" s="25"/>
      <c r="D455" s="25"/>
      <c r="G455" s="2"/>
    </row>
    <row r="456" customFormat="false" ht="12.75" hidden="false" customHeight="true" outlineLevel="0" collapsed="false">
      <c r="B456" s="25"/>
      <c r="C456" s="25"/>
      <c r="D456" s="25"/>
      <c r="G456" s="2"/>
    </row>
    <row r="457" customFormat="false" ht="12.75" hidden="false" customHeight="true" outlineLevel="0" collapsed="false">
      <c r="B457" s="25"/>
      <c r="C457" s="25"/>
      <c r="D457" s="25"/>
      <c r="G457" s="2"/>
    </row>
    <row r="458" customFormat="false" ht="12.75" hidden="false" customHeight="true" outlineLevel="0" collapsed="false">
      <c r="B458" s="25"/>
      <c r="C458" s="25"/>
      <c r="D458" s="25"/>
      <c r="G458" s="2"/>
    </row>
    <row r="459" customFormat="false" ht="12.75" hidden="false" customHeight="true" outlineLevel="0" collapsed="false">
      <c r="B459" s="25"/>
      <c r="C459" s="25"/>
      <c r="D459" s="25"/>
      <c r="G459" s="2"/>
    </row>
    <row r="460" customFormat="false" ht="12.75" hidden="false" customHeight="true" outlineLevel="0" collapsed="false">
      <c r="B460" s="25"/>
      <c r="C460" s="25"/>
      <c r="D460" s="25"/>
      <c r="G460" s="2"/>
    </row>
    <row r="461" customFormat="false" ht="12.75" hidden="false" customHeight="true" outlineLevel="0" collapsed="false">
      <c r="B461" s="25"/>
      <c r="C461" s="25"/>
      <c r="D461" s="25"/>
      <c r="G461" s="2"/>
    </row>
    <row r="462" customFormat="false" ht="12.75" hidden="false" customHeight="true" outlineLevel="0" collapsed="false">
      <c r="B462" s="25"/>
      <c r="C462" s="25"/>
      <c r="D462" s="25"/>
      <c r="G462" s="2"/>
    </row>
    <row r="463" customFormat="false" ht="12.75" hidden="false" customHeight="true" outlineLevel="0" collapsed="false">
      <c r="B463" s="25"/>
      <c r="C463" s="25"/>
      <c r="D463" s="25"/>
      <c r="G463" s="2"/>
    </row>
    <row r="464" customFormat="false" ht="12.75" hidden="false" customHeight="true" outlineLevel="0" collapsed="false">
      <c r="B464" s="25"/>
      <c r="C464" s="25"/>
      <c r="D464" s="25"/>
      <c r="G464" s="2"/>
    </row>
    <row r="465" customFormat="false" ht="12.75" hidden="false" customHeight="true" outlineLevel="0" collapsed="false">
      <c r="B465" s="25"/>
      <c r="C465" s="25"/>
      <c r="D465" s="25"/>
      <c r="G465" s="2"/>
    </row>
    <row r="466" customFormat="false" ht="12.75" hidden="false" customHeight="true" outlineLevel="0" collapsed="false">
      <c r="B466" s="25"/>
      <c r="C466" s="25"/>
      <c r="D466" s="25"/>
      <c r="G466" s="2"/>
    </row>
    <row r="467" customFormat="false" ht="12.75" hidden="false" customHeight="true" outlineLevel="0" collapsed="false">
      <c r="B467" s="25"/>
      <c r="C467" s="25"/>
      <c r="D467" s="25"/>
      <c r="G467" s="2"/>
    </row>
    <row r="468" customFormat="false" ht="12.75" hidden="false" customHeight="true" outlineLevel="0" collapsed="false">
      <c r="B468" s="25"/>
      <c r="C468" s="25"/>
      <c r="D468" s="25"/>
      <c r="G468" s="2"/>
    </row>
    <row r="469" customFormat="false" ht="12.75" hidden="false" customHeight="true" outlineLevel="0" collapsed="false">
      <c r="B469" s="25"/>
      <c r="C469" s="25"/>
      <c r="D469" s="25"/>
      <c r="G469" s="2"/>
    </row>
    <row r="470" customFormat="false" ht="12.75" hidden="false" customHeight="true" outlineLevel="0" collapsed="false">
      <c r="B470" s="25"/>
      <c r="C470" s="25"/>
      <c r="D470" s="25"/>
      <c r="G470" s="2"/>
    </row>
    <row r="471" customFormat="false" ht="12.75" hidden="false" customHeight="true" outlineLevel="0" collapsed="false">
      <c r="B471" s="25"/>
      <c r="C471" s="25"/>
      <c r="D471" s="25"/>
      <c r="G471" s="2"/>
    </row>
    <row r="472" customFormat="false" ht="12.75" hidden="false" customHeight="true" outlineLevel="0" collapsed="false">
      <c r="B472" s="25"/>
      <c r="C472" s="25"/>
      <c r="D472" s="25"/>
      <c r="G472" s="2"/>
    </row>
    <row r="473" customFormat="false" ht="12.75" hidden="false" customHeight="true" outlineLevel="0" collapsed="false">
      <c r="B473" s="25"/>
      <c r="C473" s="25"/>
      <c r="D473" s="25"/>
      <c r="G473" s="2"/>
    </row>
    <row r="474" customFormat="false" ht="12.75" hidden="false" customHeight="true" outlineLevel="0" collapsed="false">
      <c r="B474" s="25"/>
      <c r="C474" s="25"/>
      <c r="D474" s="25"/>
      <c r="G474" s="2"/>
    </row>
    <row r="475" customFormat="false" ht="12.75" hidden="false" customHeight="true" outlineLevel="0" collapsed="false">
      <c r="B475" s="25"/>
      <c r="C475" s="25"/>
      <c r="D475" s="25"/>
      <c r="G475" s="2"/>
    </row>
    <row r="476" customFormat="false" ht="12.75" hidden="false" customHeight="true" outlineLevel="0" collapsed="false">
      <c r="B476" s="25"/>
      <c r="C476" s="25"/>
      <c r="D476" s="25"/>
      <c r="G476" s="2"/>
    </row>
    <row r="477" customFormat="false" ht="12.75" hidden="false" customHeight="true" outlineLevel="0" collapsed="false">
      <c r="B477" s="25"/>
      <c r="C477" s="25"/>
      <c r="D477" s="25"/>
      <c r="G477" s="2"/>
    </row>
    <row r="478" customFormat="false" ht="12.75" hidden="false" customHeight="true" outlineLevel="0" collapsed="false">
      <c r="B478" s="25"/>
      <c r="C478" s="25"/>
      <c r="D478" s="25"/>
      <c r="G478" s="2"/>
    </row>
    <row r="479" customFormat="false" ht="12.75" hidden="false" customHeight="true" outlineLevel="0" collapsed="false">
      <c r="B479" s="25"/>
      <c r="C479" s="25"/>
      <c r="D479" s="25"/>
      <c r="G479" s="2"/>
    </row>
    <row r="480" customFormat="false" ht="12.75" hidden="false" customHeight="true" outlineLevel="0" collapsed="false">
      <c r="B480" s="25"/>
      <c r="C480" s="25"/>
      <c r="D480" s="25"/>
      <c r="G480" s="2"/>
    </row>
    <row r="481" customFormat="false" ht="12.75" hidden="false" customHeight="true" outlineLevel="0" collapsed="false">
      <c r="B481" s="25"/>
      <c r="C481" s="25"/>
      <c r="D481" s="25"/>
      <c r="G481" s="2"/>
    </row>
    <row r="482" customFormat="false" ht="12.75" hidden="false" customHeight="true" outlineLevel="0" collapsed="false">
      <c r="B482" s="25"/>
      <c r="C482" s="25"/>
      <c r="D482" s="25"/>
      <c r="G482" s="2"/>
    </row>
    <row r="483" customFormat="false" ht="12.75" hidden="false" customHeight="true" outlineLevel="0" collapsed="false">
      <c r="B483" s="25"/>
      <c r="C483" s="25"/>
      <c r="D483" s="25"/>
      <c r="G483" s="2"/>
    </row>
    <row r="484" customFormat="false" ht="12.75" hidden="false" customHeight="true" outlineLevel="0" collapsed="false">
      <c r="B484" s="25"/>
      <c r="C484" s="25"/>
      <c r="D484" s="25"/>
      <c r="G484" s="2"/>
    </row>
    <row r="485" customFormat="false" ht="12.75" hidden="false" customHeight="true" outlineLevel="0" collapsed="false">
      <c r="B485" s="25"/>
      <c r="C485" s="25"/>
      <c r="D485" s="25"/>
      <c r="G485" s="2"/>
    </row>
    <row r="486" customFormat="false" ht="12.75" hidden="false" customHeight="true" outlineLevel="0" collapsed="false">
      <c r="B486" s="25"/>
      <c r="C486" s="25"/>
      <c r="D486" s="25"/>
      <c r="G486" s="2"/>
    </row>
    <row r="487" customFormat="false" ht="12.75" hidden="false" customHeight="true" outlineLevel="0" collapsed="false">
      <c r="B487" s="25"/>
      <c r="C487" s="25"/>
      <c r="D487" s="25"/>
      <c r="G487" s="2"/>
    </row>
    <row r="488" customFormat="false" ht="12.75" hidden="false" customHeight="true" outlineLevel="0" collapsed="false">
      <c r="B488" s="25"/>
      <c r="C488" s="25"/>
      <c r="D488" s="25"/>
      <c r="G488" s="2"/>
    </row>
    <row r="489" customFormat="false" ht="12.75" hidden="false" customHeight="true" outlineLevel="0" collapsed="false">
      <c r="B489" s="25"/>
      <c r="C489" s="25"/>
      <c r="D489" s="25"/>
      <c r="G489" s="2"/>
    </row>
    <row r="490" customFormat="false" ht="12.75" hidden="false" customHeight="true" outlineLevel="0" collapsed="false">
      <c r="B490" s="25"/>
      <c r="C490" s="25"/>
      <c r="D490" s="25"/>
      <c r="G490" s="2"/>
    </row>
    <row r="491" customFormat="false" ht="12.75" hidden="false" customHeight="true" outlineLevel="0" collapsed="false">
      <c r="B491" s="25"/>
      <c r="C491" s="25"/>
      <c r="D491" s="25"/>
      <c r="G491" s="2"/>
    </row>
    <row r="492" customFormat="false" ht="12.75" hidden="false" customHeight="true" outlineLevel="0" collapsed="false">
      <c r="B492" s="25"/>
      <c r="C492" s="25"/>
      <c r="D492" s="25"/>
      <c r="G492" s="2"/>
    </row>
    <row r="493" customFormat="false" ht="12.75" hidden="false" customHeight="true" outlineLevel="0" collapsed="false">
      <c r="B493" s="25"/>
      <c r="C493" s="25"/>
      <c r="D493" s="25"/>
      <c r="G493" s="2"/>
    </row>
    <row r="494" customFormat="false" ht="12.75" hidden="false" customHeight="true" outlineLevel="0" collapsed="false">
      <c r="B494" s="25"/>
      <c r="C494" s="25"/>
      <c r="D494" s="25"/>
      <c r="G494" s="2"/>
    </row>
    <row r="495" customFormat="false" ht="12.75" hidden="false" customHeight="true" outlineLevel="0" collapsed="false">
      <c r="B495" s="25"/>
      <c r="C495" s="25"/>
      <c r="D495" s="25"/>
      <c r="G495" s="2"/>
    </row>
    <row r="496" customFormat="false" ht="12.75" hidden="false" customHeight="true" outlineLevel="0" collapsed="false">
      <c r="B496" s="25"/>
      <c r="C496" s="25"/>
      <c r="D496" s="25"/>
      <c r="G496" s="2"/>
    </row>
    <row r="497" customFormat="false" ht="12.75" hidden="false" customHeight="true" outlineLevel="0" collapsed="false">
      <c r="B497" s="25"/>
      <c r="C497" s="25"/>
      <c r="D497" s="25"/>
      <c r="G497" s="2"/>
    </row>
    <row r="498" customFormat="false" ht="12.75" hidden="false" customHeight="true" outlineLevel="0" collapsed="false">
      <c r="B498" s="25"/>
      <c r="C498" s="25"/>
      <c r="D498" s="25"/>
      <c r="G498" s="2"/>
    </row>
    <row r="499" customFormat="false" ht="12.75" hidden="false" customHeight="true" outlineLevel="0" collapsed="false">
      <c r="B499" s="25"/>
      <c r="C499" s="25"/>
      <c r="D499" s="25"/>
      <c r="G499" s="2"/>
    </row>
    <row r="500" customFormat="false" ht="12.75" hidden="false" customHeight="true" outlineLevel="0" collapsed="false">
      <c r="B500" s="25"/>
      <c r="C500" s="25"/>
      <c r="D500" s="25"/>
      <c r="G500" s="2"/>
    </row>
    <row r="501" customFormat="false" ht="12.75" hidden="false" customHeight="true" outlineLevel="0" collapsed="false">
      <c r="B501" s="25"/>
      <c r="C501" s="25"/>
      <c r="D501" s="25"/>
      <c r="G501" s="2"/>
    </row>
    <row r="502" customFormat="false" ht="12.75" hidden="false" customHeight="true" outlineLevel="0" collapsed="false">
      <c r="B502" s="25"/>
      <c r="C502" s="25"/>
      <c r="D502" s="25"/>
      <c r="G502" s="2"/>
    </row>
    <row r="503" customFormat="false" ht="12.75" hidden="false" customHeight="true" outlineLevel="0" collapsed="false">
      <c r="B503" s="25"/>
      <c r="C503" s="25"/>
      <c r="D503" s="25"/>
      <c r="G503" s="2"/>
    </row>
    <row r="504" customFormat="false" ht="12.75" hidden="false" customHeight="true" outlineLevel="0" collapsed="false">
      <c r="B504" s="25"/>
      <c r="C504" s="25"/>
      <c r="D504" s="25"/>
      <c r="G504" s="2"/>
    </row>
    <row r="505" customFormat="false" ht="12.75" hidden="false" customHeight="true" outlineLevel="0" collapsed="false">
      <c r="B505" s="25"/>
      <c r="C505" s="25"/>
      <c r="D505" s="25"/>
      <c r="G505" s="2"/>
    </row>
    <row r="506" customFormat="false" ht="12.75" hidden="false" customHeight="true" outlineLevel="0" collapsed="false">
      <c r="B506" s="25"/>
      <c r="C506" s="25"/>
      <c r="D506" s="25"/>
      <c r="G506" s="2"/>
    </row>
    <row r="507" customFormat="false" ht="12.75" hidden="false" customHeight="true" outlineLevel="0" collapsed="false">
      <c r="B507" s="25"/>
      <c r="C507" s="25"/>
      <c r="D507" s="25"/>
      <c r="G507" s="2"/>
    </row>
    <row r="508" customFormat="false" ht="12.75" hidden="false" customHeight="true" outlineLevel="0" collapsed="false">
      <c r="B508" s="25"/>
      <c r="C508" s="25"/>
      <c r="D508" s="25"/>
      <c r="G508" s="2"/>
    </row>
    <row r="509" customFormat="false" ht="12.75" hidden="false" customHeight="true" outlineLevel="0" collapsed="false">
      <c r="B509" s="25"/>
      <c r="C509" s="25"/>
      <c r="D509" s="25"/>
      <c r="G509" s="2"/>
    </row>
    <row r="510" customFormat="false" ht="12.75" hidden="false" customHeight="true" outlineLevel="0" collapsed="false">
      <c r="B510" s="25"/>
      <c r="C510" s="25"/>
      <c r="D510" s="25"/>
      <c r="G510" s="2"/>
    </row>
    <row r="511" customFormat="false" ht="12.75" hidden="false" customHeight="true" outlineLevel="0" collapsed="false">
      <c r="B511" s="25"/>
      <c r="C511" s="25"/>
      <c r="D511" s="25"/>
      <c r="G511" s="2"/>
    </row>
    <row r="512" customFormat="false" ht="12.75" hidden="false" customHeight="true" outlineLevel="0" collapsed="false">
      <c r="B512" s="25"/>
      <c r="C512" s="25"/>
      <c r="D512" s="25"/>
      <c r="G512" s="2"/>
    </row>
    <row r="513" customFormat="false" ht="12.75" hidden="false" customHeight="true" outlineLevel="0" collapsed="false">
      <c r="B513" s="25"/>
      <c r="C513" s="25"/>
      <c r="D513" s="25"/>
      <c r="G513" s="2"/>
    </row>
    <row r="514" customFormat="false" ht="12.75" hidden="false" customHeight="true" outlineLevel="0" collapsed="false">
      <c r="B514" s="25"/>
      <c r="C514" s="25"/>
      <c r="D514" s="25"/>
      <c r="G514" s="2"/>
    </row>
    <row r="515" customFormat="false" ht="12.75" hidden="false" customHeight="true" outlineLevel="0" collapsed="false">
      <c r="B515" s="25"/>
      <c r="C515" s="25"/>
      <c r="D515" s="25"/>
      <c r="G515" s="2"/>
    </row>
    <row r="516" customFormat="false" ht="12.75" hidden="false" customHeight="true" outlineLevel="0" collapsed="false">
      <c r="B516" s="25"/>
      <c r="C516" s="25"/>
      <c r="D516" s="25"/>
      <c r="G516" s="2"/>
    </row>
    <row r="517" customFormat="false" ht="12.75" hidden="false" customHeight="true" outlineLevel="0" collapsed="false">
      <c r="B517" s="25"/>
      <c r="C517" s="25"/>
      <c r="D517" s="25"/>
      <c r="G517" s="2"/>
    </row>
    <row r="518" customFormat="false" ht="12.75" hidden="false" customHeight="true" outlineLevel="0" collapsed="false">
      <c r="B518" s="25"/>
      <c r="C518" s="25"/>
      <c r="D518" s="25"/>
      <c r="G518" s="2"/>
    </row>
    <row r="519" customFormat="false" ht="12.75" hidden="false" customHeight="true" outlineLevel="0" collapsed="false">
      <c r="B519" s="25"/>
      <c r="C519" s="25"/>
      <c r="D519" s="25"/>
      <c r="G519" s="2"/>
    </row>
    <row r="520" customFormat="false" ht="12.75" hidden="false" customHeight="true" outlineLevel="0" collapsed="false">
      <c r="B520" s="25"/>
      <c r="C520" s="25"/>
      <c r="D520" s="25"/>
      <c r="G520" s="2"/>
    </row>
    <row r="521" customFormat="false" ht="12.75" hidden="false" customHeight="true" outlineLevel="0" collapsed="false">
      <c r="B521" s="25"/>
      <c r="C521" s="25"/>
      <c r="D521" s="25"/>
      <c r="G521" s="2"/>
    </row>
    <row r="522" customFormat="false" ht="12.75" hidden="false" customHeight="true" outlineLevel="0" collapsed="false">
      <c r="B522" s="25"/>
      <c r="C522" s="25"/>
      <c r="D522" s="25"/>
      <c r="G522" s="2"/>
    </row>
    <row r="523" customFormat="false" ht="12.75" hidden="false" customHeight="true" outlineLevel="0" collapsed="false">
      <c r="B523" s="25"/>
      <c r="C523" s="25"/>
      <c r="D523" s="25"/>
      <c r="G523" s="2"/>
    </row>
    <row r="524" customFormat="false" ht="12.75" hidden="false" customHeight="true" outlineLevel="0" collapsed="false">
      <c r="B524" s="25"/>
      <c r="C524" s="25"/>
      <c r="D524" s="25"/>
      <c r="G524" s="2"/>
    </row>
    <row r="525" customFormat="false" ht="12.75" hidden="false" customHeight="true" outlineLevel="0" collapsed="false">
      <c r="B525" s="25"/>
      <c r="C525" s="25"/>
      <c r="D525" s="25"/>
      <c r="G525" s="2"/>
    </row>
    <row r="526" customFormat="false" ht="12.75" hidden="false" customHeight="true" outlineLevel="0" collapsed="false">
      <c r="B526" s="25"/>
      <c r="C526" s="25"/>
      <c r="D526" s="25"/>
      <c r="G526" s="2"/>
    </row>
    <row r="527" customFormat="false" ht="12.75" hidden="false" customHeight="true" outlineLevel="0" collapsed="false">
      <c r="B527" s="25"/>
      <c r="C527" s="25"/>
      <c r="D527" s="25"/>
      <c r="G527" s="2"/>
    </row>
    <row r="528" customFormat="false" ht="12.75" hidden="false" customHeight="true" outlineLevel="0" collapsed="false">
      <c r="B528" s="25"/>
      <c r="C528" s="25"/>
      <c r="D528" s="25"/>
      <c r="G528" s="2"/>
    </row>
    <row r="529" customFormat="false" ht="12.75" hidden="false" customHeight="true" outlineLevel="0" collapsed="false">
      <c r="B529" s="25"/>
      <c r="C529" s="25"/>
      <c r="D529" s="25"/>
      <c r="G529" s="2"/>
    </row>
    <row r="530" customFormat="false" ht="12.75" hidden="false" customHeight="true" outlineLevel="0" collapsed="false">
      <c r="B530" s="25"/>
      <c r="C530" s="25"/>
      <c r="D530" s="25"/>
      <c r="G530" s="2"/>
    </row>
    <row r="531" customFormat="false" ht="12.75" hidden="false" customHeight="true" outlineLevel="0" collapsed="false">
      <c r="B531" s="25"/>
      <c r="C531" s="25"/>
      <c r="D531" s="25"/>
      <c r="G531" s="2"/>
    </row>
    <row r="532" customFormat="false" ht="12.75" hidden="false" customHeight="true" outlineLevel="0" collapsed="false">
      <c r="B532" s="25"/>
      <c r="C532" s="25"/>
      <c r="D532" s="25"/>
      <c r="G532" s="2"/>
    </row>
    <row r="533" customFormat="false" ht="12.75" hidden="false" customHeight="true" outlineLevel="0" collapsed="false">
      <c r="B533" s="25"/>
      <c r="C533" s="25"/>
      <c r="D533" s="25"/>
      <c r="G533" s="2"/>
    </row>
    <row r="534" customFormat="false" ht="12.75" hidden="false" customHeight="true" outlineLevel="0" collapsed="false">
      <c r="B534" s="25"/>
      <c r="C534" s="25"/>
      <c r="D534" s="25"/>
      <c r="G534" s="2"/>
    </row>
    <row r="535" customFormat="false" ht="12.75" hidden="false" customHeight="true" outlineLevel="0" collapsed="false">
      <c r="B535" s="25"/>
      <c r="C535" s="25"/>
      <c r="D535" s="25"/>
      <c r="G535" s="2"/>
    </row>
    <row r="536" customFormat="false" ht="12.75" hidden="false" customHeight="true" outlineLevel="0" collapsed="false">
      <c r="B536" s="25"/>
      <c r="C536" s="25"/>
      <c r="D536" s="25"/>
      <c r="G536" s="2"/>
    </row>
    <row r="537" customFormat="false" ht="12.75" hidden="false" customHeight="true" outlineLevel="0" collapsed="false">
      <c r="B537" s="25"/>
      <c r="C537" s="25"/>
      <c r="D537" s="25"/>
      <c r="G537" s="2"/>
    </row>
    <row r="538" customFormat="false" ht="12.75" hidden="false" customHeight="true" outlineLevel="0" collapsed="false">
      <c r="B538" s="25"/>
      <c r="C538" s="25"/>
      <c r="D538" s="25"/>
      <c r="G538" s="2"/>
    </row>
    <row r="539" customFormat="false" ht="12.75" hidden="false" customHeight="true" outlineLevel="0" collapsed="false">
      <c r="B539" s="25"/>
      <c r="C539" s="25"/>
      <c r="D539" s="25"/>
      <c r="G539" s="2"/>
    </row>
    <row r="540" customFormat="false" ht="12.75" hidden="false" customHeight="true" outlineLevel="0" collapsed="false">
      <c r="B540" s="25"/>
      <c r="C540" s="25"/>
      <c r="D540" s="25"/>
      <c r="G540" s="2"/>
    </row>
    <row r="541" customFormat="false" ht="12.75" hidden="false" customHeight="true" outlineLevel="0" collapsed="false">
      <c r="B541" s="25"/>
      <c r="C541" s="25"/>
      <c r="D541" s="25"/>
      <c r="G541" s="2"/>
    </row>
    <row r="542" customFormat="false" ht="12.75" hidden="false" customHeight="true" outlineLevel="0" collapsed="false">
      <c r="B542" s="25"/>
      <c r="C542" s="25"/>
      <c r="D542" s="25"/>
      <c r="G542" s="2"/>
    </row>
    <row r="543" customFormat="false" ht="12.75" hidden="false" customHeight="true" outlineLevel="0" collapsed="false">
      <c r="B543" s="25"/>
      <c r="C543" s="25"/>
      <c r="D543" s="25"/>
      <c r="G543" s="2"/>
    </row>
    <row r="544" customFormat="false" ht="12.75" hidden="false" customHeight="true" outlineLevel="0" collapsed="false">
      <c r="B544" s="25"/>
      <c r="C544" s="25"/>
      <c r="D544" s="25"/>
      <c r="G544" s="2"/>
    </row>
    <row r="545" customFormat="false" ht="12.75" hidden="false" customHeight="true" outlineLevel="0" collapsed="false">
      <c r="B545" s="25"/>
      <c r="C545" s="25"/>
      <c r="D545" s="25"/>
      <c r="G545" s="2"/>
    </row>
    <row r="546" customFormat="false" ht="12.75" hidden="false" customHeight="true" outlineLevel="0" collapsed="false">
      <c r="B546" s="25"/>
      <c r="C546" s="25"/>
      <c r="D546" s="25"/>
      <c r="G546" s="2"/>
    </row>
    <row r="547" customFormat="false" ht="12.75" hidden="false" customHeight="true" outlineLevel="0" collapsed="false">
      <c r="B547" s="25"/>
      <c r="C547" s="25"/>
      <c r="D547" s="25"/>
      <c r="G547" s="2"/>
    </row>
    <row r="548" customFormat="false" ht="12.75" hidden="false" customHeight="true" outlineLevel="0" collapsed="false">
      <c r="B548" s="25"/>
      <c r="C548" s="25"/>
      <c r="D548" s="25"/>
      <c r="G548" s="2"/>
    </row>
    <row r="549" customFormat="false" ht="12.75" hidden="false" customHeight="true" outlineLevel="0" collapsed="false">
      <c r="B549" s="25"/>
      <c r="C549" s="25"/>
      <c r="D549" s="25"/>
      <c r="G549" s="2"/>
    </row>
    <row r="550" customFormat="false" ht="12.75" hidden="false" customHeight="true" outlineLevel="0" collapsed="false">
      <c r="B550" s="25"/>
      <c r="C550" s="25"/>
      <c r="D550" s="25"/>
      <c r="G550" s="2"/>
    </row>
    <row r="551" customFormat="false" ht="12.75" hidden="false" customHeight="true" outlineLevel="0" collapsed="false">
      <c r="B551" s="25"/>
      <c r="C551" s="25"/>
      <c r="D551" s="25"/>
      <c r="G551" s="2"/>
    </row>
    <row r="552" customFormat="false" ht="12.75" hidden="false" customHeight="true" outlineLevel="0" collapsed="false">
      <c r="B552" s="25"/>
      <c r="C552" s="25"/>
      <c r="D552" s="25"/>
      <c r="G552" s="2"/>
    </row>
    <row r="553" customFormat="false" ht="12.75" hidden="false" customHeight="true" outlineLevel="0" collapsed="false">
      <c r="B553" s="25"/>
      <c r="C553" s="25"/>
      <c r="D553" s="25"/>
      <c r="G553" s="2"/>
    </row>
    <row r="554" customFormat="false" ht="12.75" hidden="false" customHeight="true" outlineLevel="0" collapsed="false">
      <c r="B554" s="25"/>
      <c r="C554" s="25"/>
      <c r="D554" s="25"/>
      <c r="G554" s="2"/>
    </row>
    <row r="555" customFormat="false" ht="12.75" hidden="false" customHeight="true" outlineLevel="0" collapsed="false">
      <c r="B555" s="25"/>
      <c r="C555" s="25"/>
      <c r="D555" s="25"/>
      <c r="G555" s="2"/>
    </row>
    <row r="556" customFormat="false" ht="12.75" hidden="false" customHeight="true" outlineLevel="0" collapsed="false">
      <c r="B556" s="25"/>
      <c r="C556" s="25"/>
      <c r="D556" s="25"/>
      <c r="G556" s="2"/>
    </row>
    <row r="557" customFormat="false" ht="12.75" hidden="false" customHeight="true" outlineLevel="0" collapsed="false">
      <c r="B557" s="25"/>
      <c r="C557" s="25"/>
      <c r="D557" s="25"/>
      <c r="G557" s="2"/>
    </row>
    <row r="558" customFormat="false" ht="12.75" hidden="false" customHeight="true" outlineLevel="0" collapsed="false">
      <c r="B558" s="25"/>
      <c r="C558" s="25"/>
      <c r="D558" s="25"/>
      <c r="G558" s="2"/>
    </row>
    <row r="559" customFormat="false" ht="12.75" hidden="false" customHeight="true" outlineLevel="0" collapsed="false">
      <c r="B559" s="25"/>
      <c r="C559" s="25"/>
      <c r="D559" s="25"/>
      <c r="G559" s="2"/>
    </row>
    <row r="560" customFormat="false" ht="12.75" hidden="false" customHeight="true" outlineLevel="0" collapsed="false">
      <c r="B560" s="25"/>
      <c r="C560" s="25"/>
      <c r="D560" s="25"/>
      <c r="G560" s="2"/>
    </row>
    <row r="561" customFormat="false" ht="12.75" hidden="false" customHeight="true" outlineLevel="0" collapsed="false">
      <c r="B561" s="25"/>
      <c r="C561" s="25"/>
      <c r="D561" s="25"/>
      <c r="G561" s="2"/>
    </row>
    <row r="562" customFormat="false" ht="12.75" hidden="false" customHeight="true" outlineLevel="0" collapsed="false">
      <c r="B562" s="25"/>
      <c r="C562" s="25"/>
      <c r="D562" s="25"/>
      <c r="G562" s="2"/>
    </row>
    <row r="563" customFormat="false" ht="12.75" hidden="false" customHeight="true" outlineLevel="0" collapsed="false">
      <c r="B563" s="25"/>
      <c r="C563" s="25"/>
      <c r="D563" s="25"/>
      <c r="G563" s="2"/>
    </row>
    <row r="564" customFormat="false" ht="12.75" hidden="false" customHeight="true" outlineLevel="0" collapsed="false">
      <c r="B564" s="25"/>
      <c r="C564" s="25"/>
      <c r="D564" s="25"/>
      <c r="G564" s="2"/>
    </row>
    <row r="565" customFormat="false" ht="12.75" hidden="false" customHeight="true" outlineLevel="0" collapsed="false">
      <c r="B565" s="25"/>
      <c r="C565" s="25"/>
      <c r="D565" s="25"/>
      <c r="G565" s="2"/>
    </row>
    <row r="566" customFormat="false" ht="12.75" hidden="false" customHeight="true" outlineLevel="0" collapsed="false">
      <c r="B566" s="25"/>
      <c r="C566" s="25"/>
      <c r="D566" s="25"/>
      <c r="G566" s="2"/>
    </row>
    <row r="567" customFormat="false" ht="12.75" hidden="false" customHeight="true" outlineLevel="0" collapsed="false">
      <c r="B567" s="25"/>
      <c r="C567" s="25"/>
      <c r="D567" s="25"/>
      <c r="G567" s="2"/>
    </row>
    <row r="568" customFormat="false" ht="12.75" hidden="false" customHeight="true" outlineLevel="0" collapsed="false">
      <c r="B568" s="25"/>
      <c r="C568" s="25"/>
      <c r="D568" s="25"/>
      <c r="G568" s="2"/>
    </row>
    <row r="569" customFormat="false" ht="12.75" hidden="false" customHeight="true" outlineLevel="0" collapsed="false">
      <c r="B569" s="25"/>
      <c r="C569" s="25"/>
      <c r="D569" s="25"/>
      <c r="G569" s="2"/>
    </row>
    <row r="570" customFormat="false" ht="12.75" hidden="false" customHeight="true" outlineLevel="0" collapsed="false">
      <c r="B570" s="25"/>
      <c r="C570" s="25"/>
      <c r="D570" s="25"/>
      <c r="G570" s="2"/>
    </row>
    <row r="571" customFormat="false" ht="12.75" hidden="false" customHeight="true" outlineLevel="0" collapsed="false">
      <c r="B571" s="25"/>
      <c r="C571" s="25"/>
      <c r="D571" s="25"/>
      <c r="G571" s="2"/>
    </row>
    <row r="572" customFormat="false" ht="12.75" hidden="false" customHeight="true" outlineLevel="0" collapsed="false">
      <c r="B572" s="25"/>
      <c r="C572" s="25"/>
      <c r="D572" s="25"/>
      <c r="G572" s="2"/>
    </row>
    <row r="573" customFormat="false" ht="12.75" hidden="false" customHeight="true" outlineLevel="0" collapsed="false">
      <c r="B573" s="25"/>
      <c r="C573" s="25"/>
      <c r="D573" s="25"/>
      <c r="G573" s="2"/>
    </row>
    <row r="574" customFormat="false" ht="12.75" hidden="false" customHeight="true" outlineLevel="0" collapsed="false">
      <c r="B574" s="25"/>
      <c r="C574" s="25"/>
      <c r="D574" s="25"/>
      <c r="G574" s="2"/>
    </row>
    <row r="575" customFormat="false" ht="12.75" hidden="false" customHeight="true" outlineLevel="0" collapsed="false">
      <c r="B575" s="25"/>
      <c r="C575" s="25"/>
      <c r="D575" s="25"/>
      <c r="G575" s="2"/>
    </row>
    <row r="576" customFormat="false" ht="12.75" hidden="false" customHeight="true" outlineLevel="0" collapsed="false">
      <c r="B576" s="25"/>
      <c r="C576" s="25"/>
      <c r="D576" s="25"/>
      <c r="G576" s="2"/>
    </row>
    <row r="577" customFormat="false" ht="12.75" hidden="false" customHeight="true" outlineLevel="0" collapsed="false">
      <c r="B577" s="25"/>
      <c r="C577" s="25"/>
      <c r="D577" s="25"/>
      <c r="G577" s="2"/>
    </row>
    <row r="578" customFormat="false" ht="12.75" hidden="false" customHeight="true" outlineLevel="0" collapsed="false">
      <c r="B578" s="25"/>
      <c r="C578" s="25"/>
      <c r="D578" s="25"/>
      <c r="G578" s="2"/>
    </row>
    <row r="579" customFormat="false" ht="12.75" hidden="false" customHeight="true" outlineLevel="0" collapsed="false">
      <c r="B579" s="25"/>
      <c r="C579" s="25"/>
      <c r="D579" s="25"/>
      <c r="G579" s="2"/>
    </row>
    <row r="580" customFormat="false" ht="12.75" hidden="false" customHeight="true" outlineLevel="0" collapsed="false">
      <c r="B580" s="25"/>
      <c r="C580" s="25"/>
      <c r="D580" s="25"/>
      <c r="G580" s="2"/>
    </row>
    <row r="581" customFormat="false" ht="12.75" hidden="false" customHeight="true" outlineLevel="0" collapsed="false">
      <c r="B581" s="25"/>
      <c r="C581" s="25"/>
      <c r="D581" s="25"/>
      <c r="G581" s="2"/>
    </row>
    <row r="582" customFormat="false" ht="12.75" hidden="false" customHeight="true" outlineLevel="0" collapsed="false">
      <c r="B582" s="25"/>
      <c r="C582" s="25"/>
      <c r="D582" s="25"/>
      <c r="G582" s="2"/>
    </row>
    <row r="583" customFormat="false" ht="12.75" hidden="false" customHeight="true" outlineLevel="0" collapsed="false">
      <c r="B583" s="25"/>
      <c r="C583" s="25"/>
      <c r="D583" s="25"/>
      <c r="G583" s="2"/>
    </row>
    <row r="584" customFormat="false" ht="12.75" hidden="false" customHeight="true" outlineLevel="0" collapsed="false">
      <c r="B584" s="25"/>
      <c r="C584" s="25"/>
      <c r="D584" s="25"/>
      <c r="G584" s="2"/>
    </row>
    <row r="585" customFormat="false" ht="12.75" hidden="false" customHeight="true" outlineLevel="0" collapsed="false">
      <c r="B585" s="25"/>
      <c r="C585" s="25"/>
      <c r="D585" s="25"/>
      <c r="G585" s="2"/>
    </row>
    <row r="586" customFormat="false" ht="12.75" hidden="false" customHeight="true" outlineLevel="0" collapsed="false">
      <c r="B586" s="25"/>
      <c r="C586" s="25"/>
      <c r="D586" s="25"/>
      <c r="G586" s="2"/>
    </row>
    <row r="587" customFormat="false" ht="12.75" hidden="false" customHeight="true" outlineLevel="0" collapsed="false">
      <c r="B587" s="25"/>
      <c r="C587" s="25"/>
      <c r="D587" s="25"/>
      <c r="G587" s="2"/>
    </row>
    <row r="588" customFormat="false" ht="12.75" hidden="false" customHeight="true" outlineLevel="0" collapsed="false">
      <c r="B588" s="25"/>
      <c r="C588" s="25"/>
      <c r="D588" s="25"/>
      <c r="G588" s="2"/>
    </row>
    <row r="589" customFormat="false" ht="12.75" hidden="false" customHeight="true" outlineLevel="0" collapsed="false">
      <c r="B589" s="25"/>
      <c r="C589" s="25"/>
      <c r="D589" s="25"/>
      <c r="G589" s="2"/>
    </row>
    <row r="590" customFormat="false" ht="12.75" hidden="false" customHeight="true" outlineLevel="0" collapsed="false">
      <c r="B590" s="25"/>
      <c r="C590" s="25"/>
      <c r="D590" s="25"/>
      <c r="G590" s="2"/>
    </row>
    <row r="591" customFormat="false" ht="12.75" hidden="false" customHeight="true" outlineLevel="0" collapsed="false">
      <c r="B591" s="25"/>
      <c r="C591" s="25"/>
      <c r="D591" s="25"/>
      <c r="G591" s="2"/>
    </row>
    <row r="592" customFormat="false" ht="12.75" hidden="false" customHeight="true" outlineLevel="0" collapsed="false">
      <c r="B592" s="25"/>
      <c r="C592" s="25"/>
      <c r="D592" s="25"/>
      <c r="G592" s="2"/>
    </row>
    <row r="593" customFormat="false" ht="12.75" hidden="false" customHeight="true" outlineLevel="0" collapsed="false">
      <c r="B593" s="25"/>
      <c r="C593" s="25"/>
      <c r="D593" s="25"/>
      <c r="G593" s="2"/>
    </row>
    <row r="594" customFormat="false" ht="12.75" hidden="false" customHeight="true" outlineLevel="0" collapsed="false">
      <c r="B594" s="25"/>
      <c r="C594" s="25"/>
      <c r="D594" s="25"/>
      <c r="G594" s="2"/>
    </row>
    <row r="595" customFormat="false" ht="12.75" hidden="false" customHeight="true" outlineLevel="0" collapsed="false">
      <c r="B595" s="25"/>
      <c r="C595" s="25"/>
      <c r="D595" s="25"/>
      <c r="G595" s="2"/>
    </row>
    <row r="596" customFormat="false" ht="12.75" hidden="false" customHeight="true" outlineLevel="0" collapsed="false">
      <c r="B596" s="25"/>
      <c r="C596" s="25"/>
      <c r="D596" s="25"/>
      <c r="G596" s="2"/>
    </row>
    <row r="597" customFormat="false" ht="12.75" hidden="false" customHeight="true" outlineLevel="0" collapsed="false">
      <c r="B597" s="25"/>
      <c r="C597" s="25"/>
      <c r="D597" s="25"/>
      <c r="G597" s="2"/>
    </row>
    <row r="598" customFormat="false" ht="12.75" hidden="false" customHeight="true" outlineLevel="0" collapsed="false">
      <c r="B598" s="25"/>
      <c r="C598" s="25"/>
      <c r="D598" s="25"/>
      <c r="G598" s="2"/>
    </row>
    <row r="599" customFormat="false" ht="12.75" hidden="false" customHeight="true" outlineLevel="0" collapsed="false">
      <c r="B599" s="25"/>
      <c r="C599" s="25"/>
      <c r="D599" s="25"/>
      <c r="G599" s="2"/>
    </row>
    <row r="600" customFormat="false" ht="12.75" hidden="false" customHeight="true" outlineLevel="0" collapsed="false">
      <c r="B600" s="25"/>
      <c r="C600" s="25"/>
      <c r="D600" s="25"/>
      <c r="G600" s="2"/>
    </row>
    <row r="601" customFormat="false" ht="12.75" hidden="false" customHeight="true" outlineLevel="0" collapsed="false">
      <c r="B601" s="25"/>
      <c r="C601" s="25"/>
      <c r="D601" s="25"/>
      <c r="G601" s="2"/>
    </row>
    <row r="602" customFormat="false" ht="12.75" hidden="false" customHeight="true" outlineLevel="0" collapsed="false">
      <c r="B602" s="25"/>
      <c r="C602" s="25"/>
      <c r="D602" s="25"/>
      <c r="G602" s="2"/>
    </row>
    <row r="603" customFormat="false" ht="12.75" hidden="false" customHeight="true" outlineLevel="0" collapsed="false">
      <c r="B603" s="25"/>
      <c r="C603" s="25"/>
      <c r="D603" s="25"/>
      <c r="G603" s="2"/>
    </row>
    <row r="604" customFormat="false" ht="12.75" hidden="false" customHeight="true" outlineLevel="0" collapsed="false">
      <c r="B604" s="25"/>
      <c r="C604" s="25"/>
      <c r="D604" s="25"/>
      <c r="G604" s="2"/>
    </row>
    <row r="605" customFormat="false" ht="12.75" hidden="false" customHeight="true" outlineLevel="0" collapsed="false">
      <c r="B605" s="25"/>
      <c r="C605" s="25"/>
      <c r="D605" s="25"/>
      <c r="G605" s="2"/>
    </row>
    <row r="606" customFormat="false" ht="12.75" hidden="false" customHeight="true" outlineLevel="0" collapsed="false">
      <c r="B606" s="25"/>
      <c r="C606" s="25"/>
      <c r="D606" s="25"/>
      <c r="G606" s="2"/>
    </row>
    <row r="607" customFormat="false" ht="12.75" hidden="false" customHeight="true" outlineLevel="0" collapsed="false">
      <c r="B607" s="25"/>
      <c r="C607" s="25"/>
      <c r="D607" s="25"/>
      <c r="G607" s="2"/>
    </row>
    <row r="608" customFormat="false" ht="12.75" hidden="false" customHeight="true" outlineLevel="0" collapsed="false">
      <c r="B608" s="25"/>
      <c r="C608" s="25"/>
      <c r="D608" s="25"/>
      <c r="G608" s="2"/>
    </row>
    <row r="609" customFormat="false" ht="12.75" hidden="false" customHeight="true" outlineLevel="0" collapsed="false">
      <c r="B609" s="25"/>
      <c r="C609" s="25"/>
      <c r="D609" s="25"/>
      <c r="G609" s="2"/>
    </row>
    <row r="610" customFormat="false" ht="12.75" hidden="false" customHeight="true" outlineLevel="0" collapsed="false">
      <c r="B610" s="25"/>
      <c r="C610" s="25"/>
      <c r="D610" s="25"/>
      <c r="G610" s="2"/>
    </row>
    <row r="611" customFormat="false" ht="12.75" hidden="false" customHeight="true" outlineLevel="0" collapsed="false">
      <c r="B611" s="25"/>
      <c r="C611" s="25"/>
      <c r="D611" s="25"/>
      <c r="G611" s="2"/>
    </row>
    <row r="612" customFormat="false" ht="12.75" hidden="false" customHeight="true" outlineLevel="0" collapsed="false">
      <c r="B612" s="25"/>
      <c r="C612" s="25"/>
      <c r="D612" s="25"/>
      <c r="G612" s="2"/>
    </row>
    <row r="613" customFormat="false" ht="12.75" hidden="false" customHeight="true" outlineLevel="0" collapsed="false">
      <c r="B613" s="25"/>
      <c r="C613" s="25"/>
      <c r="D613" s="25"/>
      <c r="G613" s="2"/>
    </row>
    <row r="614" customFormat="false" ht="12.75" hidden="false" customHeight="true" outlineLevel="0" collapsed="false">
      <c r="B614" s="25"/>
      <c r="C614" s="25"/>
      <c r="D614" s="25"/>
      <c r="G614" s="2"/>
    </row>
    <row r="615" customFormat="false" ht="12.75" hidden="false" customHeight="true" outlineLevel="0" collapsed="false">
      <c r="B615" s="25"/>
      <c r="C615" s="25"/>
      <c r="D615" s="25"/>
      <c r="G615" s="2"/>
    </row>
    <row r="616" customFormat="false" ht="12.75" hidden="false" customHeight="true" outlineLevel="0" collapsed="false">
      <c r="B616" s="25"/>
      <c r="C616" s="25"/>
      <c r="D616" s="25"/>
      <c r="G616" s="2"/>
    </row>
    <row r="617" customFormat="false" ht="12.75" hidden="false" customHeight="true" outlineLevel="0" collapsed="false">
      <c r="B617" s="25"/>
      <c r="C617" s="25"/>
      <c r="D617" s="25"/>
      <c r="G617" s="2"/>
    </row>
    <row r="618" customFormat="false" ht="12.75" hidden="false" customHeight="true" outlineLevel="0" collapsed="false">
      <c r="B618" s="25"/>
      <c r="C618" s="25"/>
      <c r="D618" s="25"/>
      <c r="G618" s="2"/>
    </row>
    <row r="619" customFormat="false" ht="12.75" hidden="false" customHeight="true" outlineLevel="0" collapsed="false">
      <c r="B619" s="25"/>
      <c r="C619" s="25"/>
      <c r="D619" s="25"/>
      <c r="G619" s="2"/>
    </row>
    <row r="620" customFormat="false" ht="12.75" hidden="false" customHeight="true" outlineLevel="0" collapsed="false">
      <c r="B620" s="25"/>
      <c r="C620" s="25"/>
      <c r="D620" s="25"/>
      <c r="G620" s="2"/>
    </row>
    <row r="621" customFormat="false" ht="12.75" hidden="false" customHeight="true" outlineLevel="0" collapsed="false">
      <c r="B621" s="25"/>
      <c r="C621" s="25"/>
      <c r="D621" s="25"/>
      <c r="G621" s="2"/>
    </row>
    <row r="622" customFormat="false" ht="12.75" hidden="false" customHeight="true" outlineLevel="0" collapsed="false">
      <c r="B622" s="25"/>
      <c r="C622" s="25"/>
      <c r="D622" s="25"/>
      <c r="G622" s="2"/>
    </row>
    <row r="623" customFormat="false" ht="12.75" hidden="false" customHeight="true" outlineLevel="0" collapsed="false">
      <c r="B623" s="25"/>
      <c r="C623" s="25"/>
      <c r="D623" s="25"/>
      <c r="G623" s="2"/>
    </row>
    <row r="624" customFormat="false" ht="12.75" hidden="false" customHeight="true" outlineLevel="0" collapsed="false">
      <c r="B624" s="25"/>
      <c r="C624" s="25"/>
      <c r="D624" s="25"/>
      <c r="G624" s="2"/>
    </row>
    <row r="625" customFormat="false" ht="12.75" hidden="false" customHeight="true" outlineLevel="0" collapsed="false">
      <c r="B625" s="25"/>
      <c r="C625" s="25"/>
      <c r="D625" s="25"/>
      <c r="G625" s="2"/>
    </row>
    <row r="626" customFormat="false" ht="12.75" hidden="false" customHeight="true" outlineLevel="0" collapsed="false">
      <c r="B626" s="25"/>
      <c r="C626" s="25"/>
      <c r="D626" s="25"/>
      <c r="G626" s="2"/>
    </row>
    <row r="627" customFormat="false" ht="12.75" hidden="false" customHeight="true" outlineLevel="0" collapsed="false">
      <c r="B627" s="25"/>
      <c r="C627" s="25"/>
      <c r="D627" s="25"/>
      <c r="G627" s="2"/>
    </row>
    <row r="628" customFormat="false" ht="12.75" hidden="false" customHeight="true" outlineLevel="0" collapsed="false">
      <c r="B628" s="25"/>
      <c r="C628" s="25"/>
      <c r="D628" s="25"/>
      <c r="G628" s="2"/>
    </row>
    <row r="629" customFormat="false" ht="12.75" hidden="false" customHeight="true" outlineLevel="0" collapsed="false">
      <c r="B629" s="25"/>
      <c r="C629" s="25"/>
      <c r="D629" s="25"/>
      <c r="G629" s="2"/>
    </row>
    <row r="630" customFormat="false" ht="12.75" hidden="false" customHeight="true" outlineLevel="0" collapsed="false">
      <c r="B630" s="25"/>
      <c r="C630" s="25"/>
      <c r="D630" s="25"/>
      <c r="G630" s="2"/>
    </row>
    <row r="631" customFormat="false" ht="12.75" hidden="false" customHeight="true" outlineLevel="0" collapsed="false">
      <c r="B631" s="25"/>
      <c r="C631" s="25"/>
      <c r="D631" s="25"/>
      <c r="G631" s="2"/>
    </row>
    <row r="632" customFormat="false" ht="12.75" hidden="false" customHeight="true" outlineLevel="0" collapsed="false">
      <c r="B632" s="25"/>
      <c r="C632" s="25"/>
      <c r="D632" s="25"/>
      <c r="G632" s="2"/>
    </row>
    <row r="633" customFormat="false" ht="12.75" hidden="false" customHeight="true" outlineLevel="0" collapsed="false">
      <c r="B633" s="25"/>
      <c r="C633" s="25"/>
      <c r="D633" s="25"/>
      <c r="G633" s="2"/>
    </row>
    <row r="634" customFormat="false" ht="12.75" hidden="false" customHeight="true" outlineLevel="0" collapsed="false">
      <c r="B634" s="25"/>
      <c r="C634" s="25"/>
      <c r="D634" s="25"/>
      <c r="G634" s="2"/>
    </row>
    <row r="635" customFormat="false" ht="12.75" hidden="false" customHeight="true" outlineLevel="0" collapsed="false">
      <c r="B635" s="25"/>
      <c r="C635" s="25"/>
      <c r="D635" s="25"/>
      <c r="G635" s="2"/>
    </row>
    <row r="636" customFormat="false" ht="12.75" hidden="false" customHeight="true" outlineLevel="0" collapsed="false">
      <c r="B636" s="25"/>
      <c r="C636" s="25"/>
      <c r="D636" s="25"/>
      <c r="G636" s="2"/>
    </row>
    <row r="637" customFormat="false" ht="12.75" hidden="false" customHeight="true" outlineLevel="0" collapsed="false">
      <c r="B637" s="25"/>
      <c r="C637" s="25"/>
      <c r="D637" s="25"/>
      <c r="G637" s="2"/>
    </row>
    <row r="638" customFormat="false" ht="12.75" hidden="false" customHeight="true" outlineLevel="0" collapsed="false">
      <c r="B638" s="25"/>
      <c r="C638" s="25"/>
      <c r="D638" s="25"/>
      <c r="G638" s="2"/>
    </row>
    <row r="639" customFormat="false" ht="12.75" hidden="false" customHeight="true" outlineLevel="0" collapsed="false">
      <c r="B639" s="25"/>
      <c r="C639" s="25"/>
      <c r="D639" s="25"/>
      <c r="G639" s="2"/>
    </row>
    <row r="640" customFormat="false" ht="12.75" hidden="false" customHeight="true" outlineLevel="0" collapsed="false">
      <c r="B640" s="25"/>
      <c r="C640" s="25"/>
      <c r="D640" s="25"/>
      <c r="G640" s="2"/>
    </row>
    <row r="641" customFormat="false" ht="12.75" hidden="false" customHeight="true" outlineLevel="0" collapsed="false">
      <c r="B641" s="25"/>
      <c r="C641" s="25"/>
      <c r="D641" s="25"/>
      <c r="G641" s="2"/>
    </row>
    <row r="642" customFormat="false" ht="12.75" hidden="false" customHeight="true" outlineLevel="0" collapsed="false">
      <c r="B642" s="25"/>
      <c r="C642" s="25"/>
      <c r="D642" s="25"/>
      <c r="G642" s="2"/>
    </row>
    <row r="643" customFormat="false" ht="12.75" hidden="false" customHeight="true" outlineLevel="0" collapsed="false">
      <c r="B643" s="25"/>
      <c r="C643" s="25"/>
      <c r="D643" s="25"/>
      <c r="G643" s="2"/>
    </row>
    <row r="644" customFormat="false" ht="12.75" hidden="false" customHeight="true" outlineLevel="0" collapsed="false">
      <c r="B644" s="25"/>
      <c r="C644" s="25"/>
      <c r="D644" s="25"/>
      <c r="G644" s="2"/>
    </row>
    <row r="645" customFormat="false" ht="12.75" hidden="false" customHeight="true" outlineLevel="0" collapsed="false">
      <c r="B645" s="25"/>
      <c r="C645" s="25"/>
      <c r="D645" s="25"/>
      <c r="G645" s="2"/>
    </row>
    <row r="646" customFormat="false" ht="12.75" hidden="false" customHeight="true" outlineLevel="0" collapsed="false">
      <c r="B646" s="25"/>
      <c r="C646" s="25"/>
      <c r="D646" s="25"/>
      <c r="G646" s="2"/>
    </row>
    <row r="647" customFormat="false" ht="12.75" hidden="false" customHeight="true" outlineLevel="0" collapsed="false">
      <c r="B647" s="25"/>
      <c r="C647" s="25"/>
      <c r="D647" s="25"/>
      <c r="G647" s="2"/>
    </row>
    <row r="648" customFormat="false" ht="12.75" hidden="false" customHeight="true" outlineLevel="0" collapsed="false">
      <c r="B648" s="25"/>
      <c r="C648" s="25"/>
      <c r="D648" s="25"/>
      <c r="G648" s="2"/>
    </row>
    <row r="649" customFormat="false" ht="12.75" hidden="false" customHeight="true" outlineLevel="0" collapsed="false">
      <c r="B649" s="25"/>
      <c r="C649" s="25"/>
      <c r="D649" s="25"/>
      <c r="G649" s="2"/>
    </row>
    <row r="650" customFormat="false" ht="12.75" hidden="false" customHeight="true" outlineLevel="0" collapsed="false">
      <c r="B650" s="25"/>
      <c r="C650" s="25"/>
      <c r="D650" s="25"/>
      <c r="G650" s="2"/>
    </row>
    <row r="651" customFormat="false" ht="12.75" hidden="false" customHeight="true" outlineLevel="0" collapsed="false">
      <c r="B651" s="25"/>
      <c r="C651" s="25"/>
      <c r="D651" s="25"/>
      <c r="G651" s="2"/>
    </row>
    <row r="652" customFormat="false" ht="12.75" hidden="false" customHeight="true" outlineLevel="0" collapsed="false">
      <c r="B652" s="25"/>
      <c r="C652" s="25"/>
      <c r="D652" s="25"/>
      <c r="G652" s="2"/>
    </row>
    <row r="653" customFormat="false" ht="12.75" hidden="false" customHeight="true" outlineLevel="0" collapsed="false">
      <c r="B653" s="25"/>
      <c r="C653" s="25"/>
      <c r="D653" s="25"/>
      <c r="G653" s="2"/>
    </row>
    <row r="654" customFormat="false" ht="12.75" hidden="false" customHeight="true" outlineLevel="0" collapsed="false">
      <c r="B654" s="25"/>
      <c r="C654" s="25"/>
      <c r="D654" s="25"/>
      <c r="G654" s="2"/>
    </row>
    <row r="655" customFormat="false" ht="12.75" hidden="false" customHeight="true" outlineLevel="0" collapsed="false">
      <c r="B655" s="25"/>
      <c r="C655" s="25"/>
      <c r="D655" s="25"/>
      <c r="G655" s="2"/>
    </row>
    <row r="656" customFormat="false" ht="12.75" hidden="false" customHeight="true" outlineLevel="0" collapsed="false">
      <c r="B656" s="25"/>
      <c r="C656" s="25"/>
      <c r="D656" s="25"/>
      <c r="G656" s="2"/>
    </row>
    <row r="657" customFormat="false" ht="12.75" hidden="false" customHeight="true" outlineLevel="0" collapsed="false">
      <c r="B657" s="25"/>
      <c r="C657" s="25"/>
      <c r="D657" s="25"/>
      <c r="G657" s="2"/>
    </row>
    <row r="658" customFormat="false" ht="12.75" hidden="false" customHeight="true" outlineLevel="0" collapsed="false">
      <c r="B658" s="25"/>
      <c r="C658" s="25"/>
      <c r="D658" s="25"/>
      <c r="G658" s="2"/>
    </row>
    <row r="659" customFormat="false" ht="12.75" hidden="false" customHeight="true" outlineLevel="0" collapsed="false">
      <c r="B659" s="25"/>
      <c r="C659" s="25"/>
      <c r="D659" s="25"/>
      <c r="G659" s="2"/>
    </row>
    <row r="660" customFormat="false" ht="12.75" hidden="false" customHeight="true" outlineLevel="0" collapsed="false">
      <c r="B660" s="25"/>
      <c r="C660" s="25"/>
      <c r="D660" s="25"/>
      <c r="G660" s="2"/>
    </row>
    <row r="661" customFormat="false" ht="12.75" hidden="false" customHeight="true" outlineLevel="0" collapsed="false">
      <c r="B661" s="25"/>
      <c r="C661" s="25"/>
      <c r="D661" s="25"/>
      <c r="G661" s="2"/>
    </row>
    <row r="662" customFormat="false" ht="12.75" hidden="false" customHeight="true" outlineLevel="0" collapsed="false">
      <c r="B662" s="25"/>
      <c r="C662" s="25"/>
      <c r="D662" s="25"/>
      <c r="G662" s="2"/>
    </row>
    <row r="663" customFormat="false" ht="12.75" hidden="false" customHeight="true" outlineLevel="0" collapsed="false">
      <c r="B663" s="25"/>
      <c r="C663" s="25"/>
      <c r="D663" s="25"/>
      <c r="G663" s="2"/>
    </row>
    <row r="664" customFormat="false" ht="12.75" hidden="false" customHeight="true" outlineLevel="0" collapsed="false">
      <c r="B664" s="25"/>
      <c r="C664" s="25"/>
      <c r="D664" s="25"/>
      <c r="G664" s="2"/>
    </row>
    <row r="665" customFormat="false" ht="12.75" hidden="false" customHeight="true" outlineLevel="0" collapsed="false">
      <c r="B665" s="25"/>
      <c r="C665" s="25"/>
      <c r="D665" s="25"/>
      <c r="G665" s="2"/>
    </row>
    <row r="666" customFormat="false" ht="12.75" hidden="false" customHeight="true" outlineLevel="0" collapsed="false">
      <c r="B666" s="25"/>
      <c r="C666" s="25"/>
      <c r="D666" s="25"/>
      <c r="G666" s="2"/>
    </row>
    <row r="667" customFormat="false" ht="12.75" hidden="false" customHeight="true" outlineLevel="0" collapsed="false">
      <c r="B667" s="25"/>
      <c r="C667" s="25"/>
      <c r="D667" s="25"/>
      <c r="G667" s="2"/>
    </row>
    <row r="668" customFormat="false" ht="12.75" hidden="false" customHeight="true" outlineLevel="0" collapsed="false">
      <c r="B668" s="25"/>
      <c r="C668" s="25"/>
      <c r="D668" s="25"/>
      <c r="G668" s="2"/>
    </row>
    <row r="669" customFormat="false" ht="12.75" hidden="false" customHeight="true" outlineLevel="0" collapsed="false">
      <c r="B669" s="25"/>
      <c r="C669" s="25"/>
      <c r="D669" s="25"/>
      <c r="G669" s="2"/>
    </row>
    <row r="670" customFormat="false" ht="12.75" hidden="false" customHeight="true" outlineLevel="0" collapsed="false">
      <c r="B670" s="25"/>
      <c r="C670" s="25"/>
      <c r="D670" s="25"/>
      <c r="G670" s="2"/>
    </row>
    <row r="671" customFormat="false" ht="12.75" hidden="false" customHeight="true" outlineLevel="0" collapsed="false">
      <c r="B671" s="25"/>
      <c r="C671" s="25"/>
      <c r="D671" s="25"/>
      <c r="G671" s="2"/>
    </row>
    <row r="672" customFormat="false" ht="12.75" hidden="false" customHeight="true" outlineLevel="0" collapsed="false">
      <c r="B672" s="25"/>
      <c r="C672" s="25"/>
      <c r="D672" s="25"/>
      <c r="G672" s="2"/>
    </row>
    <row r="673" customFormat="false" ht="12.75" hidden="false" customHeight="true" outlineLevel="0" collapsed="false">
      <c r="B673" s="25"/>
      <c r="C673" s="25"/>
      <c r="D673" s="25"/>
      <c r="G673" s="2"/>
    </row>
    <row r="674" customFormat="false" ht="12.75" hidden="false" customHeight="true" outlineLevel="0" collapsed="false">
      <c r="B674" s="25"/>
      <c r="C674" s="25"/>
      <c r="D674" s="25"/>
      <c r="G674" s="2"/>
    </row>
    <row r="675" customFormat="false" ht="12.75" hidden="false" customHeight="true" outlineLevel="0" collapsed="false">
      <c r="B675" s="25"/>
      <c r="C675" s="25"/>
      <c r="D675" s="25"/>
      <c r="G675" s="2"/>
    </row>
    <row r="676" customFormat="false" ht="12.75" hidden="false" customHeight="true" outlineLevel="0" collapsed="false">
      <c r="B676" s="25"/>
      <c r="C676" s="25"/>
      <c r="D676" s="25"/>
      <c r="G676" s="2"/>
    </row>
    <row r="677" customFormat="false" ht="12.75" hidden="false" customHeight="true" outlineLevel="0" collapsed="false">
      <c r="B677" s="25"/>
      <c r="C677" s="25"/>
      <c r="D677" s="25"/>
      <c r="G677" s="2"/>
    </row>
    <row r="678" customFormat="false" ht="12.75" hidden="false" customHeight="true" outlineLevel="0" collapsed="false">
      <c r="B678" s="25"/>
      <c r="C678" s="25"/>
      <c r="D678" s="25"/>
      <c r="G678" s="2"/>
    </row>
    <row r="679" customFormat="false" ht="12.75" hidden="false" customHeight="true" outlineLevel="0" collapsed="false">
      <c r="B679" s="25"/>
      <c r="C679" s="25"/>
      <c r="D679" s="25"/>
      <c r="G679" s="2"/>
    </row>
    <row r="680" customFormat="false" ht="12.75" hidden="false" customHeight="true" outlineLevel="0" collapsed="false">
      <c r="B680" s="25"/>
      <c r="C680" s="25"/>
      <c r="D680" s="25"/>
      <c r="G680" s="2"/>
    </row>
    <row r="681" customFormat="false" ht="12.75" hidden="false" customHeight="true" outlineLevel="0" collapsed="false">
      <c r="B681" s="25"/>
      <c r="C681" s="25"/>
      <c r="D681" s="25"/>
      <c r="G681" s="2"/>
    </row>
    <row r="682" customFormat="false" ht="12.75" hidden="false" customHeight="true" outlineLevel="0" collapsed="false">
      <c r="B682" s="25"/>
      <c r="C682" s="25"/>
      <c r="D682" s="25"/>
      <c r="G682" s="2"/>
    </row>
    <row r="683" customFormat="false" ht="12.75" hidden="false" customHeight="true" outlineLevel="0" collapsed="false">
      <c r="B683" s="25"/>
      <c r="C683" s="25"/>
      <c r="D683" s="25"/>
      <c r="G683" s="2"/>
    </row>
    <row r="684" customFormat="false" ht="12.75" hidden="false" customHeight="true" outlineLevel="0" collapsed="false">
      <c r="B684" s="25"/>
      <c r="C684" s="25"/>
      <c r="D684" s="25"/>
      <c r="G684" s="2"/>
    </row>
    <row r="685" customFormat="false" ht="12.75" hidden="false" customHeight="true" outlineLevel="0" collapsed="false">
      <c r="B685" s="25"/>
      <c r="C685" s="25"/>
      <c r="D685" s="25"/>
      <c r="G685" s="2"/>
    </row>
    <row r="686" customFormat="false" ht="12.75" hidden="false" customHeight="true" outlineLevel="0" collapsed="false">
      <c r="B686" s="25"/>
      <c r="C686" s="25"/>
      <c r="D686" s="25"/>
      <c r="G686" s="2"/>
    </row>
    <row r="687" customFormat="false" ht="12.75" hidden="false" customHeight="true" outlineLevel="0" collapsed="false">
      <c r="B687" s="25"/>
      <c r="C687" s="25"/>
      <c r="D687" s="25"/>
      <c r="G687" s="2"/>
    </row>
    <row r="688" customFormat="false" ht="12.75" hidden="false" customHeight="true" outlineLevel="0" collapsed="false">
      <c r="B688" s="25"/>
      <c r="C688" s="25"/>
      <c r="D688" s="25"/>
      <c r="G688" s="2"/>
    </row>
    <row r="689" customFormat="false" ht="12.75" hidden="false" customHeight="true" outlineLevel="0" collapsed="false">
      <c r="B689" s="25"/>
      <c r="C689" s="25"/>
      <c r="D689" s="25"/>
      <c r="G689" s="2"/>
    </row>
    <row r="690" customFormat="false" ht="12.75" hidden="false" customHeight="true" outlineLevel="0" collapsed="false">
      <c r="B690" s="25"/>
      <c r="C690" s="25"/>
      <c r="D690" s="25"/>
      <c r="G690" s="2"/>
    </row>
    <row r="691" customFormat="false" ht="12.75" hidden="false" customHeight="true" outlineLevel="0" collapsed="false">
      <c r="B691" s="25"/>
      <c r="C691" s="25"/>
      <c r="D691" s="25"/>
      <c r="G691" s="2"/>
    </row>
    <row r="692" customFormat="false" ht="12.75" hidden="false" customHeight="true" outlineLevel="0" collapsed="false">
      <c r="B692" s="25"/>
      <c r="C692" s="25"/>
      <c r="D692" s="25"/>
      <c r="G692" s="2"/>
    </row>
    <row r="693" customFormat="false" ht="12.75" hidden="false" customHeight="true" outlineLevel="0" collapsed="false">
      <c r="B693" s="25"/>
      <c r="C693" s="25"/>
      <c r="D693" s="25"/>
      <c r="G693" s="2"/>
    </row>
    <row r="694" customFormat="false" ht="12.75" hidden="false" customHeight="true" outlineLevel="0" collapsed="false">
      <c r="B694" s="25"/>
      <c r="C694" s="25"/>
      <c r="D694" s="25"/>
      <c r="G694" s="2"/>
    </row>
    <row r="695" customFormat="false" ht="12.75" hidden="false" customHeight="true" outlineLevel="0" collapsed="false">
      <c r="B695" s="25"/>
      <c r="C695" s="25"/>
      <c r="D695" s="25"/>
      <c r="G695" s="2"/>
    </row>
    <row r="696" customFormat="false" ht="12.75" hidden="false" customHeight="true" outlineLevel="0" collapsed="false">
      <c r="B696" s="25"/>
      <c r="C696" s="25"/>
      <c r="D696" s="25"/>
      <c r="G696" s="2"/>
    </row>
    <row r="697" customFormat="false" ht="12.75" hidden="false" customHeight="true" outlineLevel="0" collapsed="false">
      <c r="B697" s="25"/>
      <c r="C697" s="25"/>
      <c r="D697" s="25"/>
      <c r="G697" s="2"/>
    </row>
    <row r="698" customFormat="false" ht="12.75" hidden="false" customHeight="true" outlineLevel="0" collapsed="false">
      <c r="B698" s="25"/>
      <c r="C698" s="25"/>
      <c r="D698" s="25"/>
      <c r="G698" s="2"/>
    </row>
    <row r="699" customFormat="false" ht="12.75" hidden="false" customHeight="true" outlineLevel="0" collapsed="false">
      <c r="B699" s="25"/>
      <c r="C699" s="25"/>
      <c r="D699" s="25"/>
      <c r="G699" s="2"/>
    </row>
    <row r="700" customFormat="false" ht="12.75" hidden="false" customHeight="true" outlineLevel="0" collapsed="false">
      <c r="B700" s="25"/>
      <c r="C700" s="25"/>
      <c r="D700" s="25"/>
      <c r="G700" s="2"/>
    </row>
    <row r="701" customFormat="false" ht="12.75" hidden="false" customHeight="true" outlineLevel="0" collapsed="false">
      <c r="B701" s="25"/>
      <c r="C701" s="25"/>
      <c r="D701" s="25"/>
      <c r="G701" s="2"/>
    </row>
    <row r="702" customFormat="false" ht="12.75" hidden="false" customHeight="true" outlineLevel="0" collapsed="false">
      <c r="B702" s="25"/>
      <c r="C702" s="25"/>
      <c r="D702" s="25"/>
      <c r="G702" s="2"/>
    </row>
    <row r="703" customFormat="false" ht="12.75" hidden="false" customHeight="true" outlineLevel="0" collapsed="false">
      <c r="B703" s="25"/>
      <c r="C703" s="25"/>
      <c r="D703" s="25"/>
      <c r="G703" s="2"/>
    </row>
    <row r="704" customFormat="false" ht="12.75" hidden="false" customHeight="true" outlineLevel="0" collapsed="false">
      <c r="B704" s="25"/>
      <c r="C704" s="25"/>
      <c r="D704" s="25"/>
      <c r="G704" s="2"/>
    </row>
    <row r="705" customFormat="false" ht="12.75" hidden="false" customHeight="true" outlineLevel="0" collapsed="false">
      <c r="B705" s="25"/>
      <c r="C705" s="25"/>
      <c r="D705" s="25"/>
      <c r="G705" s="2"/>
    </row>
    <row r="706" customFormat="false" ht="12.75" hidden="false" customHeight="true" outlineLevel="0" collapsed="false">
      <c r="B706" s="25"/>
      <c r="C706" s="25"/>
      <c r="D706" s="25"/>
      <c r="G706" s="2"/>
    </row>
    <row r="707" customFormat="false" ht="12.75" hidden="false" customHeight="true" outlineLevel="0" collapsed="false">
      <c r="B707" s="25"/>
      <c r="C707" s="25"/>
      <c r="D707" s="25"/>
      <c r="G707" s="2"/>
    </row>
    <row r="708" customFormat="false" ht="12.75" hidden="false" customHeight="true" outlineLevel="0" collapsed="false">
      <c r="B708" s="25"/>
      <c r="C708" s="25"/>
      <c r="D708" s="25"/>
      <c r="G708" s="2"/>
    </row>
    <row r="709" customFormat="false" ht="12.75" hidden="false" customHeight="true" outlineLevel="0" collapsed="false">
      <c r="B709" s="25"/>
      <c r="C709" s="25"/>
      <c r="D709" s="25"/>
      <c r="G709" s="2"/>
    </row>
    <row r="710" customFormat="false" ht="12.75" hidden="false" customHeight="true" outlineLevel="0" collapsed="false">
      <c r="B710" s="25"/>
      <c r="C710" s="25"/>
      <c r="D710" s="25"/>
      <c r="G710" s="2"/>
    </row>
    <row r="711" customFormat="false" ht="12.75" hidden="false" customHeight="true" outlineLevel="0" collapsed="false">
      <c r="B711" s="25"/>
      <c r="C711" s="25"/>
      <c r="D711" s="25"/>
      <c r="G711" s="2"/>
    </row>
    <row r="712" customFormat="false" ht="12.75" hidden="false" customHeight="true" outlineLevel="0" collapsed="false">
      <c r="B712" s="25"/>
      <c r="C712" s="25"/>
      <c r="D712" s="25"/>
      <c r="G712" s="2"/>
    </row>
    <row r="713" customFormat="false" ht="12.75" hidden="false" customHeight="true" outlineLevel="0" collapsed="false">
      <c r="B713" s="25"/>
      <c r="C713" s="25"/>
      <c r="D713" s="25"/>
      <c r="G713" s="2"/>
    </row>
    <row r="714" customFormat="false" ht="12.75" hidden="false" customHeight="true" outlineLevel="0" collapsed="false">
      <c r="B714" s="25"/>
      <c r="C714" s="25"/>
      <c r="D714" s="25"/>
      <c r="G714" s="2"/>
    </row>
    <row r="715" customFormat="false" ht="12.75" hidden="false" customHeight="true" outlineLevel="0" collapsed="false">
      <c r="B715" s="25"/>
      <c r="C715" s="25"/>
      <c r="D715" s="25"/>
      <c r="G715" s="2"/>
    </row>
    <row r="716" customFormat="false" ht="12.75" hidden="false" customHeight="true" outlineLevel="0" collapsed="false">
      <c r="B716" s="25"/>
      <c r="C716" s="25"/>
      <c r="D716" s="25"/>
      <c r="G716" s="2"/>
    </row>
    <row r="717" customFormat="false" ht="12.75" hidden="false" customHeight="true" outlineLevel="0" collapsed="false">
      <c r="B717" s="25"/>
      <c r="C717" s="25"/>
      <c r="D717" s="25"/>
      <c r="G717" s="2"/>
    </row>
    <row r="718" customFormat="false" ht="12.75" hidden="false" customHeight="true" outlineLevel="0" collapsed="false">
      <c r="B718" s="25"/>
      <c r="C718" s="25"/>
      <c r="D718" s="25"/>
      <c r="G718" s="2"/>
    </row>
    <row r="719" customFormat="false" ht="12.75" hidden="false" customHeight="true" outlineLevel="0" collapsed="false">
      <c r="B719" s="25"/>
      <c r="C719" s="25"/>
      <c r="D719" s="25"/>
      <c r="G719" s="2"/>
    </row>
    <row r="720" customFormat="false" ht="12.75" hidden="false" customHeight="true" outlineLevel="0" collapsed="false">
      <c r="B720" s="25"/>
      <c r="C720" s="25"/>
      <c r="D720" s="25"/>
      <c r="G720" s="2"/>
    </row>
    <row r="721" customFormat="false" ht="12.75" hidden="false" customHeight="true" outlineLevel="0" collapsed="false">
      <c r="B721" s="25"/>
      <c r="C721" s="25"/>
      <c r="D721" s="25"/>
      <c r="G721" s="2"/>
    </row>
    <row r="722" customFormat="false" ht="12.75" hidden="false" customHeight="true" outlineLevel="0" collapsed="false">
      <c r="B722" s="25"/>
      <c r="C722" s="25"/>
      <c r="D722" s="25"/>
      <c r="G722" s="2"/>
    </row>
    <row r="723" customFormat="false" ht="12.75" hidden="false" customHeight="true" outlineLevel="0" collapsed="false">
      <c r="B723" s="25"/>
      <c r="C723" s="25"/>
      <c r="D723" s="25"/>
      <c r="G723" s="2"/>
    </row>
    <row r="724" customFormat="false" ht="12.75" hidden="false" customHeight="true" outlineLevel="0" collapsed="false">
      <c r="B724" s="25"/>
      <c r="C724" s="25"/>
      <c r="D724" s="25"/>
      <c r="G724" s="2"/>
    </row>
    <row r="725" customFormat="false" ht="12.75" hidden="false" customHeight="true" outlineLevel="0" collapsed="false">
      <c r="B725" s="25"/>
      <c r="C725" s="25"/>
      <c r="D725" s="25"/>
      <c r="G725" s="2"/>
    </row>
    <row r="726" customFormat="false" ht="12.75" hidden="false" customHeight="true" outlineLevel="0" collapsed="false">
      <c r="B726" s="25"/>
      <c r="C726" s="25"/>
      <c r="D726" s="25"/>
      <c r="G726" s="2"/>
    </row>
    <row r="727" customFormat="false" ht="12.75" hidden="false" customHeight="true" outlineLevel="0" collapsed="false">
      <c r="B727" s="25"/>
      <c r="C727" s="25"/>
      <c r="D727" s="25"/>
      <c r="G727" s="2"/>
    </row>
    <row r="728" customFormat="false" ht="12.75" hidden="false" customHeight="true" outlineLevel="0" collapsed="false">
      <c r="B728" s="25"/>
      <c r="C728" s="25"/>
      <c r="D728" s="25"/>
      <c r="G728" s="2"/>
    </row>
    <row r="729" customFormat="false" ht="12.75" hidden="false" customHeight="true" outlineLevel="0" collapsed="false">
      <c r="B729" s="25"/>
      <c r="C729" s="25"/>
      <c r="D729" s="25"/>
      <c r="G729" s="2"/>
    </row>
    <row r="730" customFormat="false" ht="12.75" hidden="false" customHeight="true" outlineLevel="0" collapsed="false">
      <c r="B730" s="25"/>
      <c r="C730" s="25"/>
      <c r="D730" s="25"/>
      <c r="G730" s="2"/>
    </row>
    <row r="731" customFormat="false" ht="12.75" hidden="false" customHeight="true" outlineLevel="0" collapsed="false">
      <c r="B731" s="25"/>
      <c r="C731" s="25"/>
      <c r="D731" s="25"/>
      <c r="G731" s="2"/>
    </row>
    <row r="732" customFormat="false" ht="12.75" hidden="false" customHeight="true" outlineLevel="0" collapsed="false">
      <c r="B732" s="25"/>
      <c r="C732" s="25"/>
      <c r="D732" s="25"/>
      <c r="G732" s="2"/>
    </row>
    <row r="733" customFormat="false" ht="12.75" hidden="false" customHeight="true" outlineLevel="0" collapsed="false">
      <c r="B733" s="25"/>
      <c r="C733" s="25"/>
      <c r="D733" s="25"/>
      <c r="G733" s="2"/>
    </row>
    <row r="734" customFormat="false" ht="12.75" hidden="false" customHeight="true" outlineLevel="0" collapsed="false">
      <c r="B734" s="25"/>
      <c r="C734" s="25"/>
      <c r="D734" s="25"/>
      <c r="G734" s="2"/>
    </row>
    <row r="735" customFormat="false" ht="12.75" hidden="false" customHeight="true" outlineLevel="0" collapsed="false">
      <c r="B735" s="25"/>
      <c r="C735" s="25"/>
      <c r="D735" s="25"/>
      <c r="G735" s="2"/>
    </row>
    <row r="736" customFormat="false" ht="12.75" hidden="false" customHeight="true" outlineLevel="0" collapsed="false">
      <c r="B736" s="25"/>
      <c r="C736" s="25"/>
      <c r="D736" s="25"/>
      <c r="G736" s="2"/>
    </row>
    <row r="737" customFormat="false" ht="12.75" hidden="false" customHeight="true" outlineLevel="0" collapsed="false">
      <c r="B737" s="25"/>
      <c r="C737" s="25"/>
      <c r="D737" s="25"/>
      <c r="G737" s="2"/>
    </row>
    <row r="738" customFormat="false" ht="12.75" hidden="false" customHeight="true" outlineLevel="0" collapsed="false">
      <c r="B738" s="25"/>
      <c r="C738" s="25"/>
      <c r="D738" s="25"/>
      <c r="G738" s="2"/>
    </row>
    <row r="739" customFormat="false" ht="12.75" hidden="false" customHeight="true" outlineLevel="0" collapsed="false">
      <c r="B739" s="25"/>
      <c r="C739" s="25"/>
      <c r="D739" s="25"/>
      <c r="G739" s="2"/>
    </row>
    <row r="740" customFormat="false" ht="12.75" hidden="false" customHeight="true" outlineLevel="0" collapsed="false">
      <c r="B740" s="25"/>
      <c r="C740" s="25"/>
      <c r="D740" s="25"/>
      <c r="G740" s="2"/>
    </row>
    <row r="741" customFormat="false" ht="12.75" hidden="false" customHeight="true" outlineLevel="0" collapsed="false">
      <c r="B741" s="25"/>
      <c r="C741" s="25"/>
      <c r="D741" s="25"/>
      <c r="G741" s="2"/>
    </row>
    <row r="742" customFormat="false" ht="12.75" hidden="false" customHeight="true" outlineLevel="0" collapsed="false">
      <c r="B742" s="25"/>
      <c r="C742" s="25"/>
      <c r="D742" s="25"/>
      <c r="G742" s="2"/>
    </row>
    <row r="743" customFormat="false" ht="12.75" hidden="false" customHeight="true" outlineLevel="0" collapsed="false">
      <c r="B743" s="25"/>
      <c r="C743" s="25"/>
      <c r="D743" s="25"/>
      <c r="G743" s="2"/>
    </row>
    <row r="744" customFormat="false" ht="12.75" hidden="false" customHeight="true" outlineLevel="0" collapsed="false">
      <c r="B744" s="25"/>
      <c r="C744" s="25"/>
      <c r="D744" s="25"/>
      <c r="G744" s="2"/>
    </row>
    <row r="745" customFormat="false" ht="12.75" hidden="false" customHeight="true" outlineLevel="0" collapsed="false">
      <c r="B745" s="25"/>
      <c r="C745" s="25"/>
      <c r="D745" s="25"/>
      <c r="G745" s="2"/>
    </row>
    <row r="746" customFormat="false" ht="12.75" hidden="false" customHeight="true" outlineLevel="0" collapsed="false">
      <c r="B746" s="25"/>
      <c r="C746" s="25"/>
      <c r="D746" s="25"/>
      <c r="G746" s="2"/>
    </row>
    <row r="747" customFormat="false" ht="12.75" hidden="false" customHeight="true" outlineLevel="0" collapsed="false">
      <c r="B747" s="25"/>
      <c r="C747" s="25"/>
      <c r="D747" s="25"/>
      <c r="G747" s="2"/>
    </row>
    <row r="748" customFormat="false" ht="12.75" hidden="false" customHeight="true" outlineLevel="0" collapsed="false">
      <c r="B748" s="25"/>
      <c r="C748" s="25"/>
      <c r="D748" s="25"/>
      <c r="G748" s="2"/>
    </row>
    <row r="749" customFormat="false" ht="12.75" hidden="false" customHeight="true" outlineLevel="0" collapsed="false">
      <c r="B749" s="25"/>
      <c r="C749" s="25"/>
      <c r="D749" s="25"/>
      <c r="G749" s="2"/>
    </row>
    <row r="750" customFormat="false" ht="12.75" hidden="false" customHeight="true" outlineLevel="0" collapsed="false">
      <c r="B750" s="25"/>
      <c r="C750" s="25"/>
      <c r="D750" s="25"/>
      <c r="G750" s="2"/>
    </row>
    <row r="751" customFormat="false" ht="12.75" hidden="false" customHeight="true" outlineLevel="0" collapsed="false">
      <c r="B751" s="25"/>
      <c r="C751" s="25"/>
      <c r="D751" s="25"/>
      <c r="G751" s="2"/>
    </row>
    <row r="752" customFormat="false" ht="12.75" hidden="false" customHeight="true" outlineLevel="0" collapsed="false">
      <c r="B752" s="25"/>
      <c r="C752" s="25"/>
      <c r="D752" s="25"/>
      <c r="G752" s="2"/>
    </row>
    <row r="753" customFormat="false" ht="12.75" hidden="false" customHeight="true" outlineLevel="0" collapsed="false">
      <c r="B753" s="25"/>
      <c r="C753" s="25"/>
      <c r="D753" s="25"/>
      <c r="G753" s="2"/>
    </row>
    <row r="754" customFormat="false" ht="12.75" hidden="false" customHeight="true" outlineLevel="0" collapsed="false">
      <c r="B754" s="25"/>
      <c r="C754" s="25"/>
      <c r="D754" s="25"/>
      <c r="G754" s="2"/>
    </row>
    <row r="755" customFormat="false" ht="12.75" hidden="false" customHeight="true" outlineLevel="0" collapsed="false">
      <c r="B755" s="25"/>
      <c r="C755" s="25"/>
      <c r="D755" s="25"/>
      <c r="G755" s="2"/>
    </row>
    <row r="756" customFormat="false" ht="12.75" hidden="false" customHeight="true" outlineLevel="0" collapsed="false">
      <c r="B756" s="25"/>
      <c r="C756" s="25"/>
      <c r="D756" s="25"/>
      <c r="G756" s="2"/>
    </row>
    <row r="757" customFormat="false" ht="12.75" hidden="false" customHeight="true" outlineLevel="0" collapsed="false">
      <c r="B757" s="25"/>
      <c r="C757" s="25"/>
      <c r="D757" s="25"/>
      <c r="G757" s="2"/>
    </row>
    <row r="758" customFormat="false" ht="12.75" hidden="false" customHeight="true" outlineLevel="0" collapsed="false">
      <c r="B758" s="25"/>
      <c r="C758" s="25"/>
      <c r="D758" s="25"/>
      <c r="G758" s="2"/>
    </row>
    <row r="759" customFormat="false" ht="12.75" hidden="false" customHeight="true" outlineLevel="0" collapsed="false">
      <c r="B759" s="25"/>
      <c r="C759" s="25"/>
      <c r="D759" s="25"/>
      <c r="G759" s="2"/>
    </row>
    <row r="760" customFormat="false" ht="12.75" hidden="false" customHeight="true" outlineLevel="0" collapsed="false">
      <c r="B760" s="25"/>
      <c r="C760" s="25"/>
      <c r="D760" s="25"/>
      <c r="G760" s="2"/>
    </row>
    <row r="761" customFormat="false" ht="12.75" hidden="false" customHeight="true" outlineLevel="0" collapsed="false">
      <c r="B761" s="25"/>
      <c r="C761" s="25"/>
      <c r="D761" s="25"/>
      <c r="G761" s="2"/>
    </row>
    <row r="762" customFormat="false" ht="12.75" hidden="false" customHeight="true" outlineLevel="0" collapsed="false">
      <c r="B762" s="25"/>
      <c r="C762" s="25"/>
      <c r="D762" s="25"/>
      <c r="G762" s="2"/>
    </row>
    <row r="763" customFormat="false" ht="12.75" hidden="false" customHeight="true" outlineLevel="0" collapsed="false">
      <c r="B763" s="25"/>
      <c r="C763" s="25"/>
      <c r="D763" s="25"/>
      <c r="G763" s="2"/>
    </row>
    <row r="764" customFormat="false" ht="12.75" hidden="false" customHeight="true" outlineLevel="0" collapsed="false">
      <c r="B764" s="25"/>
      <c r="C764" s="25"/>
      <c r="D764" s="25"/>
      <c r="G764" s="2"/>
    </row>
    <row r="765" customFormat="false" ht="12.75" hidden="false" customHeight="true" outlineLevel="0" collapsed="false">
      <c r="B765" s="25"/>
      <c r="C765" s="25"/>
      <c r="D765" s="25"/>
      <c r="G765" s="2"/>
    </row>
    <row r="766" customFormat="false" ht="12.75" hidden="false" customHeight="true" outlineLevel="0" collapsed="false">
      <c r="B766" s="25"/>
      <c r="C766" s="25"/>
      <c r="D766" s="25"/>
      <c r="G766" s="2"/>
    </row>
    <row r="767" customFormat="false" ht="12.75" hidden="false" customHeight="true" outlineLevel="0" collapsed="false">
      <c r="B767" s="25"/>
      <c r="C767" s="25"/>
      <c r="D767" s="25"/>
      <c r="G767" s="2"/>
    </row>
    <row r="768" customFormat="false" ht="12.75" hidden="false" customHeight="true" outlineLevel="0" collapsed="false">
      <c r="B768" s="25"/>
      <c r="C768" s="25"/>
      <c r="D768" s="25"/>
      <c r="G768" s="2"/>
    </row>
    <row r="769" customFormat="false" ht="12.75" hidden="false" customHeight="true" outlineLevel="0" collapsed="false">
      <c r="B769" s="25"/>
      <c r="C769" s="25"/>
      <c r="D769" s="25"/>
      <c r="G769" s="2"/>
    </row>
    <row r="770" customFormat="false" ht="12.75" hidden="false" customHeight="true" outlineLevel="0" collapsed="false">
      <c r="B770" s="25"/>
      <c r="C770" s="25"/>
      <c r="D770" s="25"/>
      <c r="G770" s="2"/>
    </row>
    <row r="771" customFormat="false" ht="12.75" hidden="false" customHeight="true" outlineLevel="0" collapsed="false">
      <c r="B771" s="25"/>
      <c r="C771" s="25"/>
      <c r="D771" s="25"/>
      <c r="G771" s="2"/>
    </row>
    <row r="772" customFormat="false" ht="12.75" hidden="false" customHeight="true" outlineLevel="0" collapsed="false">
      <c r="B772" s="25"/>
      <c r="C772" s="25"/>
      <c r="D772" s="25"/>
      <c r="G772" s="2"/>
    </row>
    <row r="773" customFormat="false" ht="12.75" hidden="false" customHeight="true" outlineLevel="0" collapsed="false">
      <c r="B773" s="25"/>
      <c r="C773" s="25"/>
      <c r="D773" s="25"/>
      <c r="G773" s="2"/>
    </row>
    <row r="774" customFormat="false" ht="12.75" hidden="false" customHeight="true" outlineLevel="0" collapsed="false">
      <c r="B774" s="25"/>
      <c r="C774" s="25"/>
      <c r="D774" s="25"/>
      <c r="G774" s="2"/>
    </row>
    <row r="775" customFormat="false" ht="12.75" hidden="false" customHeight="true" outlineLevel="0" collapsed="false">
      <c r="B775" s="25"/>
      <c r="C775" s="25"/>
      <c r="D775" s="25"/>
      <c r="G775" s="2"/>
    </row>
    <row r="776" customFormat="false" ht="12.75" hidden="false" customHeight="true" outlineLevel="0" collapsed="false">
      <c r="B776" s="25"/>
      <c r="C776" s="25"/>
      <c r="D776" s="25"/>
      <c r="G776" s="2"/>
    </row>
    <row r="777" customFormat="false" ht="12.75" hidden="false" customHeight="true" outlineLevel="0" collapsed="false">
      <c r="B777" s="25"/>
      <c r="C777" s="25"/>
      <c r="D777" s="25"/>
      <c r="G777" s="2"/>
    </row>
    <row r="778" customFormat="false" ht="12.75" hidden="false" customHeight="true" outlineLevel="0" collapsed="false">
      <c r="B778" s="25"/>
      <c r="C778" s="25"/>
      <c r="D778" s="25"/>
      <c r="G778" s="2"/>
    </row>
    <row r="779" customFormat="false" ht="12.75" hidden="false" customHeight="true" outlineLevel="0" collapsed="false">
      <c r="B779" s="25"/>
      <c r="C779" s="25"/>
      <c r="D779" s="25"/>
      <c r="G779" s="2"/>
    </row>
    <row r="780" customFormat="false" ht="12.75" hidden="false" customHeight="true" outlineLevel="0" collapsed="false">
      <c r="B780" s="25"/>
      <c r="C780" s="25"/>
      <c r="D780" s="25"/>
      <c r="G780" s="2"/>
    </row>
    <row r="781" customFormat="false" ht="12.75" hidden="false" customHeight="true" outlineLevel="0" collapsed="false">
      <c r="B781" s="25"/>
      <c r="C781" s="25"/>
      <c r="D781" s="25"/>
      <c r="G781" s="2"/>
    </row>
    <row r="782" customFormat="false" ht="12.75" hidden="false" customHeight="true" outlineLevel="0" collapsed="false">
      <c r="B782" s="25"/>
      <c r="C782" s="25"/>
      <c r="D782" s="25"/>
      <c r="G782" s="2"/>
    </row>
    <row r="783" customFormat="false" ht="12.75" hidden="false" customHeight="true" outlineLevel="0" collapsed="false">
      <c r="B783" s="25"/>
      <c r="C783" s="25"/>
      <c r="D783" s="25"/>
      <c r="G783" s="2"/>
    </row>
    <row r="784" customFormat="false" ht="12.75" hidden="false" customHeight="true" outlineLevel="0" collapsed="false">
      <c r="B784" s="25"/>
      <c r="C784" s="25"/>
      <c r="D784" s="25"/>
      <c r="G784" s="2"/>
    </row>
    <row r="785" customFormat="false" ht="12.75" hidden="false" customHeight="true" outlineLevel="0" collapsed="false">
      <c r="B785" s="25"/>
      <c r="C785" s="25"/>
      <c r="D785" s="25"/>
      <c r="G785" s="2"/>
    </row>
    <row r="786" customFormat="false" ht="12.75" hidden="false" customHeight="true" outlineLevel="0" collapsed="false">
      <c r="B786" s="25"/>
      <c r="C786" s="25"/>
      <c r="D786" s="25"/>
      <c r="G786" s="2"/>
    </row>
    <row r="787" customFormat="false" ht="12.75" hidden="false" customHeight="true" outlineLevel="0" collapsed="false">
      <c r="B787" s="25"/>
      <c r="C787" s="25"/>
      <c r="D787" s="25"/>
      <c r="G787" s="2"/>
    </row>
    <row r="788" customFormat="false" ht="12.75" hidden="false" customHeight="true" outlineLevel="0" collapsed="false">
      <c r="B788" s="25"/>
      <c r="C788" s="25"/>
      <c r="D788" s="25"/>
      <c r="G788" s="2"/>
    </row>
    <row r="789" customFormat="false" ht="12.75" hidden="false" customHeight="true" outlineLevel="0" collapsed="false">
      <c r="B789" s="25"/>
      <c r="C789" s="25"/>
      <c r="D789" s="25"/>
      <c r="G789" s="2"/>
    </row>
    <row r="790" customFormat="false" ht="12.75" hidden="false" customHeight="true" outlineLevel="0" collapsed="false">
      <c r="B790" s="25"/>
      <c r="C790" s="25"/>
      <c r="D790" s="25"/>
      <c r="G790" s="2"/>
    </row>
    <row r="791" customFormat="false" ht="12.75" hidden="false" customHeight="true" outlineLevel="0" collapsed="false">
      <c r="B791" s="25"/>
      <c r="C791" s="25"/>
      <c r="D791" s="25"/>
      <c r="G791" s="2"/>
    </row>
    <row r="792" customFormat="false" ht="12.75" hidden="false" customHeight="true" outlineLevel="0" collapsed="false">
      <c r="B792" s="25"/>
      <c r="C792" s="25"/>
      <c r="D792" s="25"/>
      <c r="G792" s="2"/>
    </row>
    <row r="793" customFormat="false" ht="12.75" hidden="false" customHeight="true" outlineLevel="0" collapsed="false">
      <c r="B793" s="25"/>
      <c r="C793" s="25"/>
      <c r="D793" s="25"/>
      <c r="G793" s="2"/>
    </row>
    <row r="794" customFormat="false" ht="12.75" hidden="false" customHeight="true" outlineLevel="0" collapsed="false">
      <c r="B794" s="25"/>
      <c r="C794" s="25"/>
      <c r="D794" s="25"/>
      <c r="G794" s="2"/>
    </row>
    <row r="795" customFormat="false" ht="12.75" hidden="false" customHeight="true" outlineLevel="0" collapsed="false">
      <c r="B795" s="25"/>
      <c r="C795" s="25"/>
      <c r="D795" s="25"/>
      <c r="G795" s="2"/>
    </row>
    <row r="796" customFormat="false" ht="12.75" hidden="false" customHeight="true" outlineLevel="0" collapsed="false">
      <c r="B796" s="25"/>
      <c r="C796" s="25"/>
      <c r="D796" s="25"/>
      <c r="G796" s="2"/>
    </row>
    <row r="797" customFormat="false" ht="12.75" hidden="false" customHeight="true" outlineLevel="0" collapsed="false">
      <c r="B797" s="25"/>
      <c r="C797" s="25"/>
      <c r="D797" s="25"/>
      <c r="G797" s="2"/>
    </row>
    <row r="798" customFormat="false" ht="12.75" hidden="false" customHeight="true" outlineLevel="0" collapsed="false">
      <c r="B798" s="25"/>
      <c r="C798" s="25"/>
      <c r="D798" s="25"/>
      <c r="G798" s="2"/>
    </row>
    <row r="799" customFormat="false" ht="12.75" hidden="false" customHeight="true" outlineLevel="0" collapsed="false">
      <c r="B799" s="25"/>
      <c r="C799" s="25"/>
      <c r="D799" s="25"/>
      <c r="G799" s="2"/>
    </row>
    <row r="800" customFormat="false" ht="12.75" hidden="false" customHeight="true" outlineLevel="0" collapsed="false">
      <c r="B800" s="25"/>
      <c r="C800" s="25"/>
      <c r="D800" s="25"/>
      <c r="G800" s="2"/>
    </row>
    <row r="801" customFormat="false" ht="12.75" hidden="false" customHeight="true" outlineLevel="0" collapsed="false">
      <c r="B801" s="25"/>
      <c r="C801" s="25"/>
      <c r="D801" s="25"/>
      <c r="G801" s="2"/>
    </row>
    <row r="802" customFormat="false" ht="12.75" hidden="false" customHeight="true" outlineLevel="0" collapsed="false">
      <c r="B802" s="25"/>
      <c r="C802" s="25"/>
      <c r="D802" s="25"/>
      <c r="G802" s="2"/>
    </row>
    <row r="803" customFormat="false" ht="12.75" hidden="false" customHeight="true" outlineLevel="0" collapsed="false">
      <c r="B803" s="25"/>
      <c r="C803" s="25"/>
      <c r="D803" s="25"/>
      <c r="G803" s="2"/>
    </row>
    <row r="804" customFormat="false" ht="12.75" hidden="false" customHeight="true" outlineLevel="0" collapsed="false">
      <c r="B804" s="25"/>
      <c r="C804" s="25"/>
      <c r="D804" s="25"/>
      <c r="G804" s="2"/>
    </row>
    <row r="805" customFormat="false" ht="12.75" hidden="false" customHeight="true" outlineLevel="0" collapsed="false">
      <c r="B805" s="25"/>
      <c r="C805" s="25"/>
      <c r="D805" s="25"/>
      <c r="G805" s="2"/>
    </row>
    <row r="806" customFormat="false" ht="12.75" hidden="false" customHeight="true" outlineLevel="0" collapsed="false">
      <c r="B806" s="25"/>
      <c r="C806" s="25"/>
      <c r="D806" s="25"/>
      <c r="G806" s="2"/>
    </row>
    <row r="807" customFormat="false" ht="12.75" hidden="false" customHeight="true" outlineLevel="0" collapsed="false">
      <c r="B807" s="25"/>
      <c r="C807" s="25"/>
      <c r="D807" s="25"/>
      <c r="G807" s="2"/>
    </row>
    <row r="808" customFormat="false" ht="12.75" hidden="false" customHeight="true" outlineLevel="0" collapsed="false">
      <c r="B808" s="25"/>
      <c r="C808" s="25"/>
      <c r="D808" s="25"/>
      <c r="G808" s="2"/>
    </row>
    <row r="809" customFormat="false" ht="12.75" hidden="false" customHeight="true" outlineLevel="0" collapsed="false">
      <c r="B809" s="25"/>
      <c r="C809" s="25"/>
      <c r="D809" s="25"/>
      <c r="G809" s="2"/>
    </row>
    <row r="810" customFormat="false" ht="12.75" hidden="false" customHeight="true" outlineLevel="0" collapsed="false">
      <c r="B810" s="25"/>
      <c r="C810" s="25"/>
      <c r="D810" s="25"/>
      <c r="G810" s="2"/>
    </row>
    <row r="811" customFormat="false" ht="12.75" hidden="false" customHeight="true" outlineLevel="0" collapsed="false">
      <c r="B811" s="25"/>
      <c r="C811" s="25"/>
      <c r="D811" s="25"/>
      <c r="G811" s="2"/>
    </row>
    <row r="812" customFormat="false" ht="12.75" hidden="false" customHeight="true" outlineLevel="0" collapsed="false">
      <c r="B812" s="25"/>
      <c r="C812" s="25"/>
      <c r="D812" s="25"/>
      <c r="G812" s="2"/>
    </row>
    <row r="813" customFormat="false" ht="12.75" hidden="false" customHeight="true" outlineLevel="0" collapsed="false">
      <c r="B813" s="25"/>
      <c r="C813" s="25"/>
      <c r="D813" s="25"/>
      <c r="G813" s="2"/>
    </row>
    <row r="814" customFormat="false" ht="12.75" hidden="false" customHeight="true" outlineLevel="0" collapsed="false">
      <c r="B814" s="25"/>
      <c r="C814" s="25"/>
      <c r="D814" s="25"/>
      <c r="G814" s="2"/>
    </row>
    <row r="815" customFormat="false" ht="12.75" hidden="false" customHeight="true" outlineLevel="0" collapsed="false">
      <c r="B815" s="25"/>
      <c r="C815" s="25"/>
      <c r="D815" s="25"/>
      <c r="G815" s="2"/>
    </row>
    <row r="816" customFormat="false" ht="12.75" hidden="false" customHeight="true" outlineLevel="0" collapsed="false">
      <c r="B816" s="25"/>
      <c r="C816" s="25"/>
      <c r="D816" s="25"/>
      <c r="G816" s="2"/>
    </row>
    <row r="817" customFormat="false" ht="12.75" hidden="false" customHeight="true" outlineLevel="0" collapsed="false">
      <c r="B817" s="25"/>
      <c r="C817" s="25"/>
      <c r="D817" s="25"/>
      <c r="G817" s="2"/>
    </row>
    <row r="818" customFormat="false" ht="12.75" hidden="false" customHeight="true" outlineLevel="0" collapsed="false">
      <c r="B818" s="25"/>
      <c r="C818" s="25"/>
      <c r="D818" s="25"/>
      <c r="G818" s="2"/>
    </row>
    <row r="819" customFormat="false" ht="12.75" hidden="false" customHeight="true" outlineLevel="0" collapsed="false">
      <c r="B819" s="25"/>
      <c r="C819" s="25"/>
      <c r="D819" s="25"/>
      <c r="G819" s="2"/>
    </row>
    <row r="820" customFormat="false" ht="12.75" hidden="false" customHeight="true" outlineLevel="0" collapsed="false">
      <c r="B820" s="25"/>
      <c r="C820" s="25"/>
      <c r="D820" s="25"/>
      <c r="G820" s="2"/>
    </row>
    <row r="821" customFormat="false" ht="12.75" hidden="false" customHeight="true" outlineLevel="0" collapsed="false">
      <c r="B821" s="25"/>
      <c r="C821" s="25"/>
      <c r="D821" s="25"/>
      <c r="G821" s="2"/>
    </row>
    <row r="822" customFormat="false" ht="12.75" hidden="false" customHeight="true" outlineLevel="0" collapsed="false">
      <c r="B822" s="25"/>
      <c r="C822" s="25"/>
      <c r="D822" s="25"/>
      <c r="G822" s="2"/>
    </row>
    <row r="823" customFormat="false" ht="12.75" hidden="false" customHeight="true" outlineLevel="0" collapsed="false">
      <c r="B823" s="25"/>
      <c r="C823" s="25"/>
      <c r="D823" s="25"/>
      <c r="G823" s="2"/>
    </row>
    <row r="824" customFormat="false" ht="12.75" hidden="false" customHeight="true" outlineLevel="0" collapsed="false">
      <c r="B824" s="25"/>
      <c r="C824" s="25"/>
      <c r="D824" s="25"/>
      <c r="G824" s="2"/>
    </row>
    <row r="825" customFormat="false" ht="12.75" hidden="false" customHeight="true" outlineLevel="0" collapsed="false">
      <c r="B825" s="25"/>
      <c r="C825" s="25"/>
      <c r="D825" s="25"/>
      <c r="G825" s="2"/>
    </row>
    <row r="826" customFormat="false" ht="12.75" hidden="false" customHeight="true" outlineLevel="0" collapsed="false">
      <c r="B826" s="25"/>
      <c r="C826" s="25"/>
      <c r="D826" s="25"/>
      <c r="G826" s="2"/>
    </row>
    <row r="827" customFormat="false" ht="12.75" hidden="false" customHeight="true" outlineLevel="0" collapsed="false">
      <c r="B827" s="25"/>
      <c r="C827" s="25"/>
      <c r="D827" s="25"/>
      <c r="G827" s="2"/>
    </row>
    <row r="828" customFormat="false" ht="12.75" hidden="false" customHeight="true" outlineLevel="0" collapsed="false">
      <c r="B828" s="25"/>
      <c r="C828" s="25"/>
      <c r="D828" s="25"/>
      <c r="G828" s="2"/>
    </row>
    <row r="829" customFormat="false" ht="12.75" hidden="false" customHeight="true" outlineLevel="0" collapsed="false">
      <c r="B829" s="25"/>
      <c r="C829" s="25"/>
      <c r="D829" s="25"/>
      <c r="G829" s="2"/>
    </row>
    <row r="830" customFormat="false" ht="12.75" hidden="false" customHeight="true" outlineLevel="0" collapsed="false">
      <c r="B830" s="25"/>
      <c r="C830" s="25"/>
      <c r="D830" s="25"/>
      <c r="G830" s="2"/>
    </row>
    <row r="831" customFormat="false" ht="12.75" hidden="false" customHeight="true" outlineLevel="0" collapsed="false">
      <c r="B831" s="25"/>
      <c r="C831" s="25"/>
      <c r="D831" s="25"/>
      <c r="G831" s="2"/>
    </row>
    <row r="832" customFormat="false" ht="12.75" hidden="false" customHeight="true" outlineLevel="0" collapsed="false">
      <c r="B832" s="25"/>
      <c r="C832" s="25"/>
      <c r="D832" s="25"/>
      <c r="G832" s="2"/>
    </row>
    <row r="833" customFormat="false" ht="12.75" hidden="false" customHeight="true" outlineLevel="0" collapsed="false">
      <c r="B833" s="25"/>
      <c r="C833" s="25"/>
      <c r="D833" s="25"/>
      <c r="G833" s="2"/>
    </row>
    <row r="834" customFormat="false" ht="12.75" hidden="false" customHeight="true" outlineLevel="0" collapsed="false">
      <c r="B834" s="25"/>
      <c r="C834" s="25"/>
      <c r="D834" s="25"/>
      <c r="G834" s="2"/>
    </row>
    <row r="835" customFormat="false" ht="12.75" hidden="false" customHeight="true" outlineLevel="0" collapsed="false">
      <c r="B835" s="25"/>
      <c r="C835" s="25"/>
      <c r="D835" s="25"/>
      <c r="G835" s="2"/>
    </row>
    <row r="836" customFormat="false" ht="12.75" hidden="false" customHeight="true" outlineLevel="0" collapsed="false">
      <c r="B836" s="25"/>
      <c r="C836" s="25"/>
      <c r="D836" s="25"/>
      <c r="G836" s="2"/>
    </row>
    <row r="837" customFormat="false" ht="12.75" hidden="false" customHeight="true" outlineLevel="0" collapsed="false">
      <c r="B837" s="25"/>
      <c r="C837" s="25"/>
      <c r="D837" s="25"/>
      <c r="G837" s="2"/>
    </row>
    <row r="838" customFormat="false" ht="12.75" hidden="false" customHeight="true" outlineLevel="0" collapsed="false">
      <c r="B838" s="25"/>
      <c r="C838" s="25"/>
      <c r="D838" s="25"/>
      <c r="G838" s="2"/>
    </row>
    <row r="839" customFormat="false" ht="12.75" hidden="false" customHeight="true" outlineLevel="0" collapsed="false">
      <c r="B839" s="25"/>
      <c r="C839" s="25"/>
      <c r="D839" s="25"/>
      <c r="G839" s="2"/>
    </row>
    <row r="840" customFormat="false" ht="12.75" hidden="false" customHeight="true" outlineLevel="0" collapsed="false">
      <c r="B840" s="25"/>
      <c r="C840" s="25"/>
      <c r="D840" s="25"/>
      <c r="G840" s="2"/>
    </row>
    <row r="841" customFormat="false" ht="12.75" hidden="false" customHeight="true" outlineLevel="0" collapsed="false">
      <c r="B841" s="25"/>
      <c r="C841" s="25"/>
      <c r="D841" s="25"/>
      <c r="G841" s="2"/>
    </row>
    <row r="842" customFormat="false" ht="12.75" hidden="false" customHeight="true" outlineLevel="0" collapsed="false">
      <c r="B842" s="25"/>
      <c r="C842" s="25"/>
      <c r="D842" s="25"/>
      <c r="G842" s="2"/>
    </row>
    <row r="843" customFormat="false" ht="12.75" hidden="false" customHeight="true" outlineLevel="0" collapsed="false">
      <c r="B843" s="25"/>
      <c r="C843" s="25"/>
      <c r="D843" s="25"/>
      <c r="G843" s="2"/>
    </row>
    <row r="844" customFormat="false" ht="12.75" hidden="false" customHeight="true" outlineLevel="0" collapsed="false">
      <c r="B844" s="25"/>
      <c r="C844" s="25"/>
      <c r="D844" s="25"/>
      <c r="G844" s="2"/>
    </row>
    <row r="845" customFormat="false" ht="12.75" hidden="false" customHeight="true" outlineLevel="0" collapsed="false">
      <c r="B845" s="25"/>
      <c r="C845" s="25"/>
      <c r="D845" s="25"/>
      <c r="G845" s="2"/>
    </row>
    <row r="846" customFormat="false" ht="12.75" hidden="false" customHeight="true" outlineLevel="0" collapsed="false">
      <c r="B846" s="25"/>
      <c r="C846" s="25"/>
      <c r="D846" s="25"/>
      <c r="G846" s="2"/>
    </row>
    <row r="847" customFormat="false" ht="12.75" hidden="false" customHeight="true" outlineLevel="0" collapsed="false">
      <c r="B847" s="25"/>
      <c r="C847" s="25"/>
      <c r="D847" s="25"/>
      <c r="G847" s="2"/>
    </row>
    <row r="848" customFormat="false" ht="12.75" hidden="false" customHeight="true" outlineLevel="0" collapsed="false">
      <c r="B848" s="25"/>
      <c r="C848" s="25"/>
      <c r="D848" s="25"/>
      <c r="G848" s="2"/>
    </row>
    <row r="849" customFormat="false" ht="12.75" hidden="false" customHeight="true" outlineLevel="0" collapsed="false">
      <c r="B849" s="25"/>
      <c r="C849" s="25"/>
      <c r="D849" s="25"/>
      <c r="G849" s="2"/>
    </row>
    <row r="850" customFormat="false" ht="12.75" hidden="false" customHeight="true" outlineLevel="0" collapsed="false">
      <c r="B850" s="25"/>
      <c r="C850" s="25"/>
      <c r="D850" s="25"/>
      <c r="G850" s="2"/>
    </row>
    <row r="851" customFormat="false" ht="12.75" hidden="false" customHeight="true" outlineLevel="0" collapsed="false">
      <c r="B851" s="25"/>
      <c r="C851" s="25"/>
      <c r="D851" s="25"/>
      <c r="G851" s="2"/>
    </row>
    <row r="852" customFormat="false" ht="12.75" hidden="false" customHeight="true" outlineLevel="0" collapsed="false">
      <c r="B852" s="25"/>
      <c r="C852" s="25"/>
      <c r="D852" s="25"/>
      <c r="G852" s="2"/>
    </row>
    <row r="853" customFormat="false" ht="12.75" hidden="false" customHeight="true" outlineLevel="0" collapsed="false">
      <c r="B853" s="25"/>
      <c r="C853" s="25"/>
      <c r="D853" s="25"/>
      <c r="G853" s="2"/>
    </row>
    <row r="854" customFormat="false" ht="12.75" hidden="false" customHeight="true" outlineLevel="0" collapsed="false">
      <c r="B854" s="25"/>
      <c r="C854" s="25"/>
      <c r="D854" s="25"/>
      <c r="G854" s="2"/>
    </row>
    <row r="855" customFormat="false" ht="12.75" hidden="false" customHeight="true" outlineLevel="0" collapsed="false">
      <c r="B855" s="25"/>
      <c r="C855" s="25"/>
      <c r="D855" s="25"/>
      <c r="G855" s="2"/>
    </row>
    <row r="856" customFormat="false" ht="12.75" hidden="false" customHeight="true" outlineLevel="0" collapsed="false">
      <c r="B856" s="25"/>
      <c r="C856" s="25"/>
      <c r="D856" s="25"/>
      <c r="G856" s="2"/>
    </row>
    <row r="857" customFormat="false" ht="12.75" hidden="false" customHeight="true" outlineLevel="0" collapsed="false">
      <c r="B857" s="25"/>
      <c r="C857" s="25"/>
      <c r="D857" s="25"/>
      <c r="G857" s="2"/>
    </row>
    <row r="858" customFormat="false" ht="12.75" hidden="false" customHeight="true" outlineLevel="0" collapsed="false">
      <c r="B858" s="25"/>
      <c r="C858" s="25"/>
      <c r="D858" s="25"/>
      <c r="G858" s="2"/>
    </row>
    <row r="859" customFormat="false" ht="12.75" hidden="false" customHeight="true" outlineLevel="0" collapsed="false">
      <c r="B859" s="25"/>
      <c r="C859" s="25"/>
      <c r="D859" s="25"/>
      <c r="G859" s="2"/>
    </row>
    <row r="860" customFormat="false" ht="12.75" hidden="false" customHeight="true" outlineLevel="0" collapsed="false">
      <c r="B860" s="25"/>
      <c r="C860" s="25"/>
      <c r="D860" s="25"/>
      <c r="G860" s="2"/>
    </row>
    <row r="861" customFormat="false" ht="12.75" hidden="false" customHeight="true" outlineLevel="0" collapsed="false">
      <c r="B861" s="25"/>
      <c r="C861" s="25"/>
      <c r="D861" s="25"/>
      <c r="G861" s="2"/>
    </row>
    <row r="862" customFormat="false" ht="12.75" hidden="false" customHeight="true" outlineLevel="0" collapsed="false">
      <c r="B862" s="25"/>
      <c r="C862" s="25"/>
      <c r="D862" s="25"/>
      <c r="G862" s="2"/>
    </row>
    <row r="863" customFormat="false" ht="12.75" hidden="false" customHeight="true" outlineLevel="0" collapsed="false">
      <c r="B863" s="25"/>
      <c r="C863" s="25"/>
      <c r="D863" s="25"/>
      <c r="G863" s="2"/>
    </row>
    <row r="864" customFormat="false" ht="12.75" hidden="false" customHeight="true" outlineLevel="0" collapsed="false">
      <c r="B864" s="25"/>
      <c r="C864" s="25"/>
      <c r="D864" s="25"/>
      <c r="G864" s="2"/>
    </row>
    <row r="865" customFormat="false" ht="12.75" hidden="false" customHeight="true" outlineLevel="0" collapsed="false">
      <c r="B865" s="25"/>
      <c r="C865" s="25"/>
      <c r="D865" s="25"/>
      <c r="G865" s="2"/>
    </row>
    <row r="866" customFormat="false" ht="12.75" hidden="false" customHeight="true" outlineLevel="0" collapsed="false">
      <c r="B866" s="25"/>
      <c r="C866" s="25"/>
      <c r="D866" s="25"/>
      <c r="G866" s="2"/>
    </row>
    <row r="867" customFormat="false" ht="12.75" hidden="false" customHeight="true" outlineLevel="0" collapsed="false">
      <c r="B867" s="25"/>
      <c r="C867" s="25"/>
      <c r="D867" s="25"/>
      <c r="G867" s="2"/>
    </row>
    <row r="868" customFormat="false" ht="12.75" hidden="false" customHeight="true" outlineLevel="0" collapsed="false">
      <c r="B868" s="25"/>
      <c r="C868" s="25"/>
      <c r="D868" s="25"/>
      <c r="G868" s="2"/>
    </row>
    <row r="869" customFormat="false" ht="12.75" hidden="false" customHeight="true" outlineLevel="0" collapsed="false">
      <c r="B869" s="25"/>
      <c r="C869" s="25"/>
      <c r="D869" s="25"/>
      <c r="G869" s="2"/>
    </row>
    <row r="870" customFormat="false" ht="12.75" hidden="false" customHeight="true" outlineLevel="0" collapsed="false">
      <c r="B870" s="25"/>
      <c r="C870" s="25"/>
      <c r="D870" s="25"/>
      <c r="G870" s="2"/>
    </row>
    <row r="871" customFormat="false" ht="12.75" hidden="false" customHeight="true" outlineLevel="0" collapsed="false">
      <c r="B871" s="25"/>
      <c r="C871" s="25"/>
      <c r="D871" s="25"/>
      <c r="G871" s="2"/>
    </row>
    <row r="872" customFormat="false" ht="12.75" hidden="false" customHeight="true" outlineLevel="0" collapsed="false">
      <c r="B872" s="25"/>
      <c r="C872" s="25"/>
      <c r="D872" s="25"/>
      <c r="G872" s="2"/>
    </row>
    <row r="873" customFormat="false" ht="12.75" hidden="false" customHeight="true" outlineLevel="0" collapsed="false">
      <c r="B873" s="25"/>
      <c r="C873" s="25"/>
      <c r="D873" s="25"/>
      <c r="G873" s="2"/>
    </row>
    <row r="874" customFormat="false" ht="12.75" hidden="false" customHeight="true" outlineLevel="0" collapsed="false">
      <c r="B874" s="25"/>
      <c r="C874" s="25"/>
      <c r="D874" s="25"/>
      <c r="G874" s="2"/>
    </row>
    <row r="875" customFormat="false" ht="12.75" hidden="false" customHeight="true" outlineLevel="0" collapsed="false">
      <c r="B875" s="25"/>
      <c r="C875" s="25"/>
      <c r="D875" s="25"/>
      <c r="G875" s="2"/>
    </row>
    <row r="876" customFormat="false" ht="12.75" hidden="false" customHeight="true" outlineLevel="0" collapsed="false">
      <c r="B876" s="25"/>
      <c r="C876" s="25"/>
      <c r="D876" s="25"/>
      <c r="G876" s="2"/>
    </row>
    <row r="877" customFormat="false" ht="12.75" hidden="false" customHeight="true" outlineLevel="0" collapsed="false">
      <c r="B877" s="25"/>
      <c r="C877" s="25"/>
      <c r="D877" s="25"/>
      <c r="G877" s="2"/>
    </row>
    <row r="878" customFormat="false" ht="12.75" hidden="false" customHeight="true" outlineLevel="0" collapsed="false">
      <c r="B878" s="25"/>
      <c r="C878" s="25"/>
      <c r="D878" s="25"/>
      <c r="G878" s="2"/>
    </row>
    <row r="879" customFormat="false" ht="12.75" hidden="false" customHeight="true" outlineLevel="0" collapsed="false">
      <c r="B879" s="25"/>
      <c r="C879" s="25"/>
      <c r="D879" s="25"/>
      <c r="G879" s="2"/>
    </row>
    <row r="880" customFormat="false" ht="12.75" hidden="false" customHeight="true" outlineLevel="0" collapsed="false">
      <c r="B880" s="25"/>
      <c r="C880" s="25"/>
      <c r="D880" s="25"/>
      <c r="G880" s="2"/>
    </row>
    <row r="881" customFormat="false" ht="12.75" hidden="false" customHeight="true" outlineLevel="0" collapsed="false">
      <c r="B881" s="25"/>
      <c r="C881" s="25"/>
      <c r="D881" s="25"/>
      <c r="G881" s="2"/>
    </row>
    <row r="882" customFormat="false" ht="12.75" hidden="false" customHeight="true" outlineLevel="0" collapsed="false">
      <c r="B882" s="25"/>
      <c r="C882" s="25"/>
      <c r="D882" s="25"/>
      <c r="G882" s="2"/>
    </row>
    <row r="883" customFormat="false" ht="12.75" hidden="false" customHeight="true" outlineLevel="0" collapsed="false">
      <c r="B883" s="25"/>
      <c r="C883" s="25"/>
      <c r="D883" s="25"/>
      <c r="G883" s="2"/>
    </row>
    <row r="884" customFormat="false" ht="12.75" hidden="false" customHeight="true" outlineLevel="0" collapsed="false">
      <c r="B884" s="25"/>
      <c r="C884" s="25"/>
      <c r="D884" s="25"/>
      <c r="G884" s="2"/>
    </row>
    <row r="885" customFormat="false" ht="12.75" hidden="false" customHeight="true" outlineLevel="0" collapsed="false">
      <c r="B885" s="25"/>
      <c r="C885" s="25"/>
      <c r="D885" s="25"/>
      <c r="G885" s="2"/>
    </row>
    <row r="886" customFormat="false" ht="12.75" hidden="false" customHeight="true" outlineLevel="0" collapsed="false">
      <c r="B886" s="25"/>
      <c r="C886" s="25"/>
      <c r="D886" s="25"/>
      <c r="G886" s="2"/>
    </row>
    <row r="887" customFormat="false" ht="12.75" hidden="false" customHeight="true" outlineLevel="0" collapsed="false">
      <c r="B887" s="25"/>
      <c r="C887" s="25"/>
      <c r="D887" s="25"/>
      <c r="G887" s="2"/>
    </row>
    <row r="888" customFormat="false" ht="12.75" hidden="false" customHeight="true" outlineLevel="0" collapsed="false">
      <c r="B888" s="25"/>
      <c r="C888" s="25"/>
      <c r="D888" s="25"/>
      <c r="G888" s="2"/>
    </row>
    <row r="889" customFormat="false" ht="12.75" hidden="false" customHeight="true" outlineLevel="0" collapsed="false">
      <c r="B889" s="25"/>
      <c r="C889" s="25"/>
      <c r="D889" s="25"/>
      <c r="G889" s="2"/>
    </row>
    <row r="890" customFormat="false" ht="12.75" hidden="false" customHeight="true" outlineLevel="0" collapsed="false">
      <c r="B890" s="25"/>
      <c r="C890" s="25"/>
      <c r="D890" s="25"/>
      <c r="G890" s="2"/>
    </row>
    <row r="891" customFormat="false" ht="12.75" hidden="false" customHeight="true" outlineLevel="0" collapsed="false">
      <c r="B891" s="25"/>
      <c r="C891" s="25"/>
      <c r="D891" s="25"/>
      <c r="G891" s="2"/>
    </row>
    <row r="892" customFormat="false" ht="12.75" hidden="false" customHeight="true" outlineLevel="0" collapsed="false">
      <c r="B892" s="25"/>
      <c r="C892" s="25"/>
      <c r="D892" s="25"/>
      <c r="G892" s="2"/>
    </row>
    <row r="893" customFormat="false" ht="12.75" hidden="false" customHeight="true" outlineLevel="0" collapsed="false">
      <c r="B893" s="25"/>
      <c r="C893" s="25"/>
      <c r="D893" s="25"/>
      <c r="G893" s="2"/>
    </row>
    <row r="894" customFormat="false" ht="12.75" hidden="false" customHeight="true" outlineLevel="0" collapsed="false">
      <c r="B894" s="25"/>
      <c r="C894" s="25"/>
      <c r="D894" s="25"/>
      <c r="G894" s="2"/>
    </row>
    <row r="895" customFormat="false" ht="12.75" hidden="false" customHeight="true" outlineLevel="0" collapsed="false">
      <c r="B895" s="25"/>
      <c r="C895" s="25"/>
      <c r="D895" s="25"/>
      <c r="G895" s="2"/>
    </row>
    <row r="896" customFormat="false" ht="12.75" hidden="false" customHeight="true" outlineLevel="0" collapsed="false">
      <c r="B896" s="25"/>
      <c r="C896" s="25"/>
      <c r="D896" s="25"/>
      <c r="G896" s="2"/>
    </row>
    <row r="897" customFormat="false" ht="12.75" hidden="false" customHeight="true" outlineLevel="0" collapsed="false">
      <c r="B897" s="25"/>
      <c r="C897" s="25"/>
      <c r="D897" s="25"/>
      <c r="G897" s="2"/>
    </row>
    <row r="898" customFormat="false" ht="12.75" hidden="false" customHeight="true" outlineLevel="0" collapsed="false">
      <c r="B898" s="25"/>
      <c r="C898" s="25"/>
      <c r="D898" s="25"/>
      <c r="G898" s="2"/>
    </row>
    <row r="899" customFormat="false" ht="12.75" hidden="false" customHeight="true" outlineLevel="0" collapsed="false">
      <c r="B899" s="25"/>
      <c r="C899" s="25"/>
      <c r="D899" s="25"/>
      <c r="G899" s="2"/>
    </row>
    <row r="900" customFormat="false" ht="12.75" hidden="false" customHeight="true" outlineLevel="0" collapsed="false">
      <c r="B900" s="25"/>
      <c r="C900" s="25"/>
      <c r="D900" s="25"/>
      <c r="G900" s="2"/>
    </row>
    <row r="901" customFormat="false" ht="12.75" hidden="false" customHeight="true" outlineLevel="0" collapsed="false">
      <c r="B901" s="25"/>
      <c r="C901" s="25"/>
      <c r="D901" s="25"/>
      <c r="G901" s="2"/>
    </row>
    <row r="902" customFormat="false" ht="12.75" hidden="false" customHeight="true" outlineLevel="0" collapsed="false">
      <c r="B902" s="25"/>
      <c r="C902" s="25"/>
      <c r="D902" s="25"/>
      <c r="G902" s="2"/>
    </row>
    <row r="903" customFormat="false" ht="12.75" hidden="false" customHeight="true" outlineLevel="0" collapsed="false">
      <c r="B903" s="25"/>
      <c r="C903" s="25"/>
      <c r="D903" s="25"/>
      <c r="G903" s="2"/>
    </row>
    <row r="904" customFormat="false" ht="12.75" hidden="false" customHeight="true" outlineLevel="0" collapsed="false">
      <c r="B904" s="25"/>
      <c r="C904" s="25"/>
      <c r="D904" s="25"/>
      <c r="G904" s="2"/>
    </row>
    <row r="905" customFormat="false" ht="12.75" hidden="false" customHeight="true" outlineLevel="0" collapsed="false">
      <c r="B905" s="25"/>
      <c r="C905" s="25"/>
      <c r="D905" s="25"/>
      <c r="G905" s="2"/>
    </row>
    <row r="906" customFormat="false" ht="12.75" hidden="false" customHeight="true" outlineLevel="0" collapsed="false">
      <c r="B906" s="25"/>
      <c r="C906" s="25"/>
      <c r="D906" s="25"/>
      <c r="G906" s="2"/>
    </row>
    <row r="907" customFormat="false" ht="12.75" hidden="false" customHeight="true" outlineLevel="0" collapsed="false">
      <c r="B907" s="25"/>
      <c r="C907" s="25"/>
      <c r="D907" s="25"/>
      <c r="G907" s="2"/>
    </row>
    <row r="908" customFormat="false" ht="12.75" hidden="false" customHeight="true" outlineLevel="0" collapsed="false">
      <c r="B908" s="25"/>
      <c r="C908" s="25"/>
      <c r="D908" s="25"/>
      <c r="G908" s="2"/>
    </row>
    <row r="909" customFormat="false" ht="12.75" hidden="false" customHeight="true" outlineLevel="0" collapsed="false">
      <c r="B909" s="25"/>
      <c r="C909" s="25"/>
      <c r="D909" s="25"/>
      <c r="G909" s="2"/>
    </row>
    <row r="910" customFormat="false" ht="12.75" hidden="false" customHeight="true" outlineLevel="0" collapsed="false">
      <c r="B910" s="25"/>
      <c r="C910" s="25"/>
      <c r="D910" s="25"/>
      <c r="G910" s="2"/>
    </row>
    <row r="911" customFormat="false" ht="12.75" hidden="false" customHeight="true" outlineLevel="0" collapsed="false">
      <c r="B911" s="25"/>
      <c r="C911" s="25"/>
      <c r="D911" s="25"/>
      <c r="G911" s="2"/>
    </row>
    <row r="912" customFormat="false" ht="12.75" hidden="false" customHeight="true" outlineLevel="0" collapsed="false">
      <c r="B912" s="25"/>
      <c r="C912" s="25"/>
      <c r="D912" s="25"/>
      <c r="G912" s="2"/>
    </row>
    <row r="913" customFormat="false" ht="12.75" hidden="false" customHeight="true" outlineLevel="0" collapsed="false">
      <c r="B913" s="25"/>
      <c r="C913" s="25"/>
      <c r="D913" s="25"/>
      <c r="G913" s="2"/>
    </row>
    <row r="914" customFormat="false" ht="12.75" hidden="false" customHeight="true" outlineLevel="0" collapsed="false">
      <c r="B914" s="25"/>
      <c r="C914" s="25"/>
      <c r="D914" s="25"/>
      <c r="G914" s="2"/>
    </row>
    <row r="915" customFormat="false" ht="12.75" hidden="false" customHeight="true" outlineLevel="0" collapsed="false">
      <c r="B915" s="25"/>
      <c r="C915" s="25"/>
      <c r="D915" s="25"/>
      <c r="G915" s="2"/>
    </row>
    <row r="916" customFormat="false" ht="12.75" hidden="false" customHeight="true" outlineLevel="0" collapsed="false">
      <c r="B916" s="25"/>
      <c r="C916" s="25"/>
      <c r="D916" s="25"/>
      <c r="G916" s="2"/>
    </row>
    <row r="917" customFormat="false" ht="12.75" hidden="false" customHeight="true" outlineLevel="0" collapsed="false">
      <c r="B917" s="25"/>
      <c r="C917" s="25"/>
      <c r="D917" s="25"/>
      <c r="G917" s="2"/>
    </row>
    <row r="918" customFormat="false" ht="12.75" hidden="false" customHeight="true" outlineLevel="0" collapsed="false">
      <c r="B918" s="25"/>
      <c r="C918" s="25"/>
      <c r="D918" s="25"/>
      <c r="G918" s="2"/>
    </row>
    <row r="919" customFormat="false" ht="12.75" hidden="false" customHeight="true" outlineLevel="0" collapsed="false">
      <c r="B919" s="25"/>
      <c r="C919" s="25"/>
      <c r="D919" s="25"/>
      <c r="G919" s="2"/>
    </row>
    <row r="920" customFormat="false" ht="12.75" hidden="false" customHeight="true" outlineLevel="0" collapsed="false">
      <c r="B920" s="25"/>
      <c r="C920" s="25"/>
      <c r="D920" s="25"/>
      <c r="G920" s="2"/>
    </row>
    <row r="921" customFormat="false" ht="12.75" hidden="false" customHeight="true" outlineLevel="0" collapsed="false">
      <c r="B921" s="25"/>
      <c r="C921" s="25"/>
      <c r="D921" s="25"/>
      <c r="G921" s="2"/>
    </row>
    <row r="922" customFormat="false" ht="12.75" hidden="false" customHeight="true" outlineLevel="0" collapsed="false">
      <c r="B922" s="25"/>
      <c r="C922" s="25"/>
      <c r="D922" s="25"/>
      <c r="G922" s="2"/>
    </row>
    <row r="923" customFormat="false" ht="12.75" hidden="false" customHeight="true" outlineLevel="0" collapsed="false">
      <c r="B923" s="25"/>
      <c r="C923" s="25"/>
      <c r="D923" s="25"/>
      <c r="G923" s="2"/>
    </row>
    <row r="924" customFormat="false" ht="12.75" hidden="false" customHeight="true" outlineLevel="0" collapsed="false">
      <c r="B924" s="25"/>
      <c r="C924" s="25"/>
      <c r="D924" s="25"/>
      <c r="G924" s="2"/>
    </row>
    <row r="925" customFormat="false" ht="12.75" hidden="false" customHeight="true" outlineLevel="0" collapsed="false">
      <c r="B925" s="25"/>
      <c r="C925" s="25"/>
      <c r="D925" s="25"/>
      <c r="G925" s="2"/>
    </row>
    <row r="926" customFormat="false" ht="12.75" hidden="false" customHeight="true" outlineLevel="0" collapsed="false">
      <c r="B926" s="25"/>
      <c r="C926" s="25"/>
      <c r="D926" s="25"/>
      <c r="G926" s="2"/>
    </row>
    <row r="927" customFormat="false" ht="12.75" hidden="false" customHeight="true" outlineLevel="0" collapsed="false">
      <c r="B927" s="25"/>
      <c r="C927" s="25"/>
      <c r="D927" s="25"/>
      <c r="G927" s="2"/>
    </row>
    <row r="928" customFormat="false" ht="12.75" hidden="false" customHeight="true" outlineLevel="0" collapsed="false">
      <c r="B928" s="25"/>
      <c r="C928" s="25"/>
      <c r="D928" s="25"/>
      <c r="G928" s="2"/>
    </row>
    <row r="929" customFormat="false" ht="12.75" hidden="false" customHeight="true" outlineLevel="0" collapsed="false">
      <c r="B929" s="25"/>
      <c r="C929" s="25"/>
      <c r="D929" s="25"/>
      <c r="G929" s="2"/>
    </row>
    <row r="930" customFormat="false" ht="12.75" hidden="false" customHeight="true" outlineLevel="0" collapsed="false">
      <c r="B930" s="25"/>
      <c r="C930" s="25"/>
      <c r="D930" s="25"/>
      <c r="G930" s="2"/>
    </row>
    <row r="931" customFormat="false" ht="12.75" hidden="false" customHeight="true" outlineLevel="0" collapsed="false">
      <c r="B931" s="25"/>
      <c r="C931" s="25"/>
      <c r="D931" s="25"/>
      <c r="G931" s="2"/>
    </row>
    <row r="932" customFormat="false" ht="12.75" hidden="false" customHeight="true" outlineLevel="0" collapsed="false">
      <c r="B932" s="25"/>
      <c r="C932" s="25"/>
      <c r="D932" s="25"/>
      <c r="G932" s="2"/>
    </row>
    <row r="933" customFormat="false" ht="12.75" hidden="false" customHeight="true" outlineLevel="0" collapsed="false">
      <c r="B933" s="25"/>
      <c r="C933" s="25"/>
      <c r="D933" s="25"/>
      <c r="G933" s="2"/>
    </row>
    <row r="934" customFormat="false" ht="12.75" hidden="false" customHeight="true" outlineLevel="0" collapsed="false">
      <c r="B934" s="25"/>
      <c r="C934" s="25"/>
      <c r="D934" s="25"/>
      <c r="G934" s="2"/>
    </row>
    <row r="935" customFormat="false" ht="12.75" hidden="false" customHeight="true" outlineLevel="0" collapsed="false">
      <c r="B935" s="25"/>
      <c r="C935" s="25"/>
      <c r="D935" s="25"/>
      <c r="G935" s="2"/>
    </row>
    <row r="936" customFormat="false" ht="12.75" hidden="false" customHeight="true" outlineLevel="0" collapsed="false">
      <c r="B936" s="25"/>
      <c r="C936" s="25"/>
      <c r="D936" s="25"/>
      <c r="G936" s="2"/>
    </row>
    <row r="937" customFormat="false" ht="12.75" hidden="false" customHeight="true" outlineLevel="0" collapsed="false">
      <c r="B937" s="25"/>
      <c r="C937" s="25"/>
      <c r="D937" s="25"/>
      <c r="G937" s="2"/>
    </row>
    <row r="938" customFormat="false" ht="12.75" hidden="false" customHeight="true" outlineLevel="0" collapsed="false">
      <c r="B938" s="25"/>
      <c r="C938" s="25"/>
      <c r="D938" s="25"/>
      <c r="G938" s="2"/>
    </row>
    <row r="939" customFormat="false" ht="12.75" hidden="false" customHeight="true" outlineLevel="0" collapsed="false">
      <c r="B939" s="25"/>
      <c r="C939" s="25"/>
      <c r="D939" s="25"/>
      <c r="G939" s="2"/>
    </row>
    <row r="940" customFormat="false" ht="12.75" hidden="false" customHeight="true" outlineLevel="0" collapsed="false">
      <c r="B940" s="25"/>
      <c r="C940" s="25"/>
      <c r="D940" s="25"/>
      <c r="G940" s="2"/>
    </row>
    <row r="941" customFormat="false" ht="12.75" hidden="false" customHeight="true" outlineLevel="0" collapsed="false">
      <c r="B941" s="25"/>
      <c r="C941" s="25"/>
      <c r="D941" s="25"/>
      <c r="G941" s="2"/>
    </row>
    <row r="942" customFormat="false" ht="12.75" hidden="false" customHeight="true" outlineLevel="0" collapsed="false">
      <c r="B942" s="25"/>
      <c r="C942" s="25"/>
      <c r="D942" s="25"/>
      <c r="G942" s="2"/>
    </row>
    <row r="943" customFormat="false" ht="12.75" hidden="false" customHeight="true" outlineLevel="0" collapsed="false">
      <c r="B943" s="25"/>
      <c r="C943" s="25"/>
      <c r="D943" s="25"/>
      <c r="G943" s="2"/>
    </row>
    <row r="944" customFormat="false" ht="12.75" hidden="false" customHeight="true" outlineLevel="0" collapsed="false">
      <c r="B944" s="25"/>
      <c r="C944" s="25"/>
      <c r="D944" s="25"/>
      <c r="G944" s="2"/>
    </row>
    <row r="945" customFormat="false" ht="12.75" hidden="false" customHeight="true" outlineLevel="0" collapsed="false">
      <c r="B945" s="25"/>
      <c r="C945" s="25"/>
      <c r="D945" s="25"/>
      <c r="G945" s="2"/>
    </row>
    <row r="946" customFormat="false" ht="12.75" hidden="false" customHeight="true" outlineLevel="0" collapsed="false">
      <c r="B946" s="25"/>
      <c r="C946" s="25"/>
      <c r="D946" s="25"/>
      <c r="G946" s="2"/>
    </row>
    <row r="947" customFormat="false" ht="12.75" hidden="false" customHeight="true" outlineLevel="0" collapsed="false">
      <c r="B947" s="25"/>
      <c r="C947" s="25"/>
      <c r="D947" s="25"/>
      <c r="G947" s="2"/>
    </row>
    <row r="948" customFormat="false" ht="12.75" hidden="false" customHeight="true" outlineLevel="0" collapsed="false">
      <c r="B948" s="25"/>
      <c r="C948" s="25"/>
      <c r="D948" s="25"/>
      <c r="G948" s="2"/>
    </row>
    <row r="949" customFormat="false" ht="12.75" hidden="false" customHeight="true" outlineLevel="0" collapsed="false">
      <c r="B949" s="25"/>
      <c r="C949" s="25"/>
      <c r="D949" s="25"/>
      <c r="G949" s="2"/>
    </row>
    <row r="950" customFormat="false" ht="12.75" hidden="false" customHeight="true" outlineLevel="0" collapsed="false">
      <c r="B950" s="25"/>
      <c r="C950" s="25"/>
      <c r="D950" s="25"/>
      <c r="G950" s="2"/>
    </row>
    <row r="951" customFormat="false" ht="12.75" hidden="false" customHeight="true" outlineLevel="0" collapsed="false">
      <c r="B951" s="25"/>
      <c r="C951" s="25"/>
      <c r="D951" s="25"/>
      <c r="G951" s="2"/>
    </row>
    <row r="952" customFormat="false" ht="12.75" hidden="false" customHeight="true" outlineLevel="0" collapsed="false">
      <c r="B952" s="25"/>
      <c r="C952" s="25"/>
      <c r="D952" s="25"/>
      <c r="G952" s="2"/>
    </row>
    <row r="953" customFormat="false" ht="12.75" hidden="false" customHeight="true" outlineLevel="0" collapsed="false">
      <c r="B953" s="25"/>
      <c r="C953" s="25"/>
      <c r="D953" s="25"/>
      <c r="G953" s="2"/>
    </row>
    <row r="954" customFormat="false" ht="12.75" hidden="false" customHeight="true" outlineLevel="0" collapsed="false">
      <c r="B954" s="25"/>
      <c r="C954" s="25"/>
      <c r="D954" s="25"/>
      <c r="G954" s="2"/>
    </row>
    <row r="955" customFormat="false" ht="12.75" hidden="false" customHeight="true" outlineLevel="0" collapsed="false">
      <c r="B955" s="25"/>
      <c r="C955" s="25"/>
      <c r="D955" s="25"/>
      <c r="G955" s="2"/>
    </row>
    <row r="956" customFormat="false" ht="12.75" hidden="false" customHeight="true" outlineLevel="0" collapsed="false">
      <c r="B956" s="25"/>
      <c r="C956" s="25"/>
      <c r="D956" s="25"/>
      <c r="G956" s="2"/>
    </row>
    <row r="957" customFormat="false" ht="12.75" hidden="false" customHeight="true" outlineLevel="0" collapsed="false">
      <c r="B957" s="25"/>
      <c r="C957" s="25"/>
      <c r="D957" s="25"/>
      <c r="G957" s="2"/>
    </row>
    <row r="958" customFormat="false" ht="12.75" hidden="false" customHeight="true" outlineLevel="0" collapsed="false">
      <c r="B958" s="25"/>
      <c r="C958" s="25"/>
      <c r="D958" s="25"/>
      <c r="G958" s="2"/>
    </row>
    <row r="959" customFormat="false" ht="12.75" hidden="false" customHeight="true" outlineLevel="0" collapsed="false">
      <c r="B959" s="25"/>
      <c r="C959" s="25"/>
      <c r="D959" s="25"/>
      <c r="G959" s="2"/>
    </row>
    <row r="960" customFormat="false" ht="12.75" hidden="false" customHeight="true" outlineLevel="0" collapsed="false">
      <c r="B960" s="25"/>
      <c r="C960" s="25"/>
      <c r="D960" s="25"/>
      <c r="G960" s="2"/>
    </row>
    <row r="961" customFormat="false" ht="12.75" hidden="false" customHeight="true" outlineLevel="0" collapsed="false">
      <c r="B961" s="25"/>
      <c r="C961" s="25"/>
      <c r="D961" s="25"/>
      <c r="G961" s="2"/>
    </row>
    <row r="962" customFormat="false" ht="12.75" hidden="false" customHeight="true" outlineLevel="0" collapsed="false">
      <c r="B962" s="25"/>
      <c r="C962" s="25"/>
      <c r="D962" s="25"/>
      <c r="G962" s="2"/>
    </row>
    <row r="963" customFormat="false" ht="12.75" hidden="false" customHeight="true" outlineLevel="0" collapsed="false">
      <c r="B963" s="25"/>
      <c r="C963" s="25"/>
      <c r="D963" s="25"/>
      <c r="G963" s="2"/>
    </row>
    <row r="964" customFormat="false" ht="12.75" hidden="false" customHeight="true" outlineLevel="0" collapsed="false">
      <c r="B964" s="25"/>
      <c r="C964" s="25"/>
      <c r="D964" s="25"/>
      <c r="G964" s="2"/>
    </row>
    <row r="965" customFormat="false" ht="12.75" hidden="false" customHeight="true" outlineLevel="0" collapsed="false">
      <c r="B965" s="25"/>
      <c r="C965" s="25"/>
      <c r="D965" s="25"/>
      <c r="G965" s="2"/>
    </row>
    <row r="966" customFormat="false" ht="12.75" hidden="false" customHeight="true" outlineLevel="0" collapsed="false">
      <c r="B966" s="25"/>
      <c r="C966" s="25"/>
      <c r="D966" s="25"/>
      <c r="G966" s="2"/>
    </row>
    <row r="967" customFormat="false" ht="12.75" hidden="false" customHeight="true" outlineLevel="0" collapsed="false">
      <c r="B967" s="25"/>
      <c r="C967" s="25"/>
      <c r="D967" s="25"/>
      <c r="G967" s="2"/>
    </row>
    <row r="968" customFormat="false" ht="12.75" hidden="false" customHeight="true" outlineLevel="0" collapsed="false">
      <c r="B968" s="25"/>
      <c r="C968" s="25"/>
      <c r="D968" s="25"/>
      <c r="G968" s="2"/>
    </row>
    <row r="969" customFormat="false" ht="12.75" hidden="false" customHeight="true" outlineLevel="0" collapsed="false">
      <c r="B969" s="25"/>
      <c r="C969" s="25"/>
      <c r="D969" s="25"/>
      <c r="G969" s="2"/>
    </row>
    <row r="970" customFormat="false" ht="12.75" hidden="false" customHeight="true" outlineLevel="0" collapsed="false">
      <c r="B970" s="25"/>
      <c r="C970" s="25"/>
      <c r="D970" s="25"/>
      <c r="G970" s="2"/>
    </row>
    <row r="971" customFormat="false" ht="12.75" hidden="false" customHeight="true" outlineLevel="0" collapsed="false">
      <c r="B971" s="25"/>
      <c r="C971" s="25"/>
      <c r="D971" s="25"/>
      <c r="G971" s="2"/>
    </row>
    <row r="972" customFormat="false" ht="12.75" hidden="false" customHeight="true" outlineLevel="0" collapsed="false">
      <c r="B972" s="25"/>
      <c r="C972" s="25"/>
      <c r="D972" s="25"/>
      <c r="G972" s="2"/>
    </row>
    <row r="973" customFormat="false" ht="12.75" hidden="false" customHeight="true" outlineLevel="0" collapsed="false">
      <c r="B973" s="25"/>
      <c r="C973" s="25"/>
      <c r="D973" s="25"/>
      <c r="G973" s="2"/>
    </row>
    <row r="974" customFormat="false" ht="12.75" hidden="false" customHeight="true" outlineLevel="0" collapsed="false">
      <c r="B974" s="25"/>
      <c r="C974" s="25"/>
      <c r="D974" s="25"/>
      <c r="G974" s="2"/>
    </row>
    <row r="975" customFormat="false" ht="12.75" hidden="false" customHeight="true" outlineLevel="0" collapsed="false">
      <c r="B975" s="25"/>
      <c r="C975" s="25"/>
      <c r="D975" s="25"/>
      <c r="G975" s="2"/>
    </row>
    <row r="976" customFormat="false" ht="12.75" hidden="false" customHeight="true" outlineLevel="0" collapsed="false">
      <c r="B976" s="25"/>
      <c r="C976" s="25"/>
      <c r="D976" s="25"/>
      <c r="G976" s="2"/>
    </row>
    <row r="977" customFormat="false" ht="12.75" hidden="false" customHeight="true" outlineLevel="0" collapsed="false">
      <c r="B977" s="25"/>
      <c r="C977" s="25"/>
      <c r="D977" s="25"/>
      <c r="G977" s="2"/>
    </row>
    <row r="978" customFormat="false" ht="12.75" hidden="false" customHeight="true" outlineLevel="0" collapsed="false">
      <c r="B978" s="25"/>
      <c r="C978" s="25"/>
      <c r="D978" s="25"/>
      <c r="G978" s="2"/>
    </row>
    <row r="979" customFormat="false" ht="12.75" hidden="false" customHeight="true" outlineLevel="0" collapsed="false">
      <c r="B979" s="25"/>
      <c r="C979" s="25"/>
      <c r="D979" s="25"/>
      <c r="G979" s="2"/>
    </row>
    <row r="980" customFormat="false" ht="12.75" hidden="false" customHeight="true" outlineLevel="0" collapsed="false">
      <c r="B980" s="25"/>
      <c r="C980" s="25"/>
      <c r="D980" s="25"/>
      <c r="G980" s="2"/>
    </row>
    <row r="981" customFormat="false" ht="12.75" hidden="false" customHeight="true" outlineLevel="0" collapsed="false">
      <c r="B981" s="25"/>
      <c r="C981" s="25"/>
      <c r="D981" s="25"/>
      <c r="G981" s="2"/>
    </row>
    <row r="982" customFormat="false" ht="12.75" hidden="false" customHeight="true" outlineLevel="0" collapsed="false">
      <c r="B982" s="25"/>
      <c r="C982" s="25"/>
      <c r="D982" s="25"/>
      <c r="G982" s="2"/>
    </row>
    <row r="983" customFormat="false" ht="12.75" hidden="false" customHeight="true" outlineLevel="0" collapsed="false">
      <c r="B983" s="25"/>
      <c r="C983" s="25"/>
      <c r="D983" s="25"/>
      <c r="G983" s="2"/>
    </row>
    <row r="984" customFormat="false" ht="12.75" hidden="false" customHeight="true" outlineLevel="0" collapsed="false">
      <c r="B984" s="25"/>
      <c r="C984" s="25"/>
      <c r="D984" s="25"/>
      <c r="G984" s="2"/>
    </row>
    <row r="985" customFormat="false" ht="12.75" hidden="false" customHeight="true" outlineLevel="0" collapsed="false">
      <c r="B985" s="25"/>
      <c r="C985" s="25"/>
      <c r="D985" s="25"/>
      <c r="G985" s="2"/>
    </row>
    <row r="986" customFormat="false" ht="12.75" hidden="false" customHeight="true" outlineLevel="0" collapsed="false">
      <c r="B986" s="25"/>
      <c r="C986" s="25"/>
      <c r="D986" s="25"/>
      <c r="G986" s="2"/>
    </row>
    <row r="987" customFormat="false" ht="12.75" hidden="false" customHeight="true" outlineLevel="0" collapsed="false">
      <c r="B987" s="25"/>
      <c r="C987" s="25"/>
      <c r="D987" s="25"/>
      <c r="G987" s="2"/>
    </row>
    <row r="988" customFormat="false" ht="12.75" hidden="false" customHeight="true" outlineLevel="0" collapsed="false">
      <c r="B988" s="25"/>
      <c r="C988" s="25"/>
      <c r="D988" s="25"/>
      <c r="G988" s="2"/>
    </row>
    <row r="989" customFormat="false" ht="12.75" hidden="false" customHeight="true" outlineLevel="0" collapsed="false">
      <c r="B989" s="25"/>
      <c r="C989" s="25"/>
      <c r="D989" s="25"/>
      <c r="G989" s="2"/>
    </row>
    <row r="990" customFormat="false" ht="12.75" hidden="false" customHeight="true" outlineLevel="0" collapsed="false">
      <c r="B990" s="25"/>
      <c r="C990" s="25"/>
      <c r="D990" s="25"/>
      <c r="G990" s="2"/>
    </row>
    <row r="991" customFormat="false" ht="12.75" hidden="false" customHeight="true" outlineLevel="0" collapsed="false">
      <c r="B991" s="25"/>
      <c r="C991" s="25"/>
      <c r="D991" s="25"/>
      <c r="G991" s="2"/>
    </row>
    <row r="992" customFormat="false" ht="12.75" hidden="false" customHeight="true" outlineLevel="0" collapsed="false">
      <c r="B992" s="25"/>
      <c r="C992" s="25"/>
      <c r="D992" s="25"/>
      <c r="G992" s="2"/>
    </row>
    <row r="993" customFormat="false" ht="12.75" hidden="false" customHeight="true" outlineLevel="0" collapsed="false">
      <c r="B993" s="25"/>
      <c r="C993" s="25"/>
      <c r="D993" s="25"/>
      <c r="G993" s="2"/>
    </row>
    <row r="994" customFormat="false" ht="12.75" hidden="false" customHeight="true" outlineLevel="0" collapsed="false">
      <c r="B994" s="25"/>
      <c r="C994" s="25"/>
      <c r="D994" s="25"/>
      <c r="G994" s="2"/>
    </row>
    <row r="995" customFormat="false" ht="12.75" hidden="false" customHeight="true" outlineLevel="0" collapsed="false">
      <c r="B995" s="25"/>
      <c r="C995" s="25"/>
      <c r="D995" s="25"/>
      <c r="G995" s="2"/>
    </row>
    <row r="996" customFormat="false" ht="12.75" hidden="false" customHeight="true" outlineLevel="0" collapsed="false">
      <c r="B996" s="25"/>
      <c r="C996" s="25"/>
      <c r="D996" s="25"/>
      <c r="G996" s="2"/>
    </row>
    <row r="997" customFormat="false" ht="12.75" hidden="false" customHeight="true" outlineLevel="0" collapsed="false">
      <c r="B997" s="25"/>
      <c r="C997" s="25"/>
      <c r="D997" s="25"/>
      <c r="G997" s="2"/>
    </row>
    <row r="998" customFormat="false" ht="12.75" hidden="false" customHeight="true" outlineLevel="0" collapsed="false">
      <c r="B998" s="25"/>
      <c r="C998" s="25"/>
      <c r="D998" s="25"/>
      <c r="G998" s="2"/>
    </row>
    <row r="999" customFormat="false" ht="12.75" hidden="false" customHeight="true" outlineLevel="0" collapsed="false">
      <c r="B999" s="25"/>
      <c r="C999" s="25"/>
      <c r="D999" s="25"/>
      <c r="G999" s="2"/>
    </row>
    <row r="1000" customFormat="false" ht="12.75" hidden="false" customHeight="true" outlineLevel="0" collapsed="false">
      <c r="B1000" s="25"/>
      <c r="C1000" s="25"/>
      <c r="D1000" s="25"/>
      <c r="G1000" s="2"/>
    </row>
    <row r="1001" customFormat="false" ht="12.75" hidden="false" customHeight="true" outlineLevel="0" collapsed="false">
      <c r="B1001" s="25"/>
      <c r="C1001" s="25"/>
      <c r="D1001" s="25"/>
      <c r="G1001" s="2"/>
    </row>
    <row r="1002" customFormat="false" ht="12.75" hidden="false" customHeight="true" outlineLevel="0" collapsed="false">
      <c r="B1002" s="25"/>
      <c r="C1002" s="25"/>
      <c r="D1002" s="25"/>
      <c r="G1002" s="2"/>
    </row>
    <row r="1003" customFormat="false" ht="12.75" hidden="false" customHeight="true" outlineLevel="0" collapsed="false">
      <c r="B1003" s="25"/>
      <c r="C1003" s="25"/>
      <c r="D1003" s="25"/>
      <c r="G1003" s="2"/>
    </row>
  </sheetData>
  <sheetProtection sheet="true" objects="true" scenarios="true"/>
  <mergeCells count="10">
    <mergeCell ref="A1:E1"/>
    <mergeCell ref="A2:E2"/>
    <mergeCell ref="A3:E3"/>
    <mergeCell ref="A4:E4"/>
    <mergeCell ref="E41:E49"/>
    <mergeCell ref="F41:F49"/>
    <mergeCell ref="F65:F67"/>
    <mergeCell ref="F73:F76"/>
    <mergeCell ref="F80:F82"/>
    <mergeCell ref="F85:F89"/>
  </mergeCells>
  <dataValidations count="2">
    <dataValidation allowBlank="true" errorStyle="stop" operator="equal" showDropDown="false" showErrorMessage="true" showInputMessage="false" sqref="B6" type="list">
      <formula1>"Sim,Não"</formula1>
      <formula2>0</formula2>
    </dataValidation>
    <dataValidation allowBlank="true" errorStyle="stop" operator="equal" showDropDown="false" showErrorMessage="true" showInputMessage="false" sqref="B9:B18 B21:B28 B31:B34 B37:B48 B50:B54 B56:B62 B64:B68 B70:B76 B78:B81 B83:B88 B91:B94" type="list">
      <formula1>"Sim,Não,Parcialmente,N/A"</formula1>
      <formula2>0</formula2>
    </dataValidation>
  </dataValidations>
  <printOptions headings="false" gridLines="false" gridLinesSet="true" horizontalCentered="false" verticalCentered="false"/>
  <pageMargins left="0.25" right="0.25" top="0.611111111111111" bottom="0.75" header="0" footer="0"/>
  <pageSetup paperSize="9" scale="100" fitToWidth="1" fitToHeight="0" pageOrder="downThenOver" orientation="landscape" blackAndWhite="false" draft="false" cellComments="none" horizontalDpi="300" verticalDpi="300" copies="1"/>
  <headerFooter differentFirst="false" differentOddEven="false">
    <oddHeader/>
    <oddFooter>&amp;CPágina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Y100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9" activeCellId="0" sqref="A9"/>
    </sheetView>
  </sheetViews>
  <sheetFormatPr defaultColWidth="11.53515625" defaultRowHeight="15" zeroHeight="false" outlineLevelRow="0" outlineLevelCol="0"/>
  <cols>
    <col collapsed="false" customWidth="true" hidden="false" outlineLevel="0" max="1" min="1" style="0" width="123.29"/>
    <col collapsed="false" customWidth="true" hidden="false" outlineLevel="0" max="2" min="2" style="0" width="23.87"/>
    <col collapsed="false" customWidth="true" hidden="false" outlineLevel="0" max="3" min="3" style="0" width="17.86"/>
    <col collapsed="false" customWidth="true" hidden="false" outlineLevel="0" max="4" min="4" style="0" width="29.43"/>
    <col collapsed="false" customWidth="true" hidden="false" outlineLevel="0" max="5" min="5" style="0" width="40.29"/>
    <col collapsed="false" customWidth="true" hidden="false" outlineLevel="0" max="6" min="6" style="0" width="67.57"/>
    <col collapsed="false" customWidth="true" hidden="false" outlineLevel="0" max="26" min="25" style="0" width="8.71"/>
    <col collapsed="false" customWidth="true" hidden="false" outlineLevel="0" max="64" min="27" style="0" width="14.43"/>
  </cols>
  <sheetData>
    <row r="1" customFormat="false" ht="31.5" hidden="false" customHeight="true" outlineLevel="0" collapsed="false">
      <c r="A1" s="1" t="s">
        <v>78</v>
      </c>
      <c r="B1" s="1"/>
      <c r="C1" s="1"/>
      <c r="D1" s="1"/>
      <c r="E1" s="1"/>
      <c r="G1" s="2"/>
    </row>
    <row r="2" customFormat="false" ht="36" hidden="false" customHeight="true" outlineLevel="0" collapsed="false">
      <c r="A2" s="3" t="s">
        <v>0</v>
      </c>
      <c r="B2" s="3"/>
      <c r="C2" s="3"/>
      <c r="D2" s="3"/>
      <c r="E2" s="3"/>
      <c r="G2" s="2"/>
    </row>
    <row r="3" customFormat="false" ht="21.75" hidden="false" customHeight="true" outlineLevel="0" collapsed="false">
      <c r="A3" s="58" t="s">
        <v>79</v>
      </c>
      <c r="B3" s="58"/>
      <c r="C3" s="58"/>
      <c r="D3" s="58"/>
      <c r="E3" s="58"/>
      <c r="G3" s="2"/>
    </row>
    <row r="4" customFormat="false" ht="21.75" hidden="false" customHeight="true" outlineLevel="0" collapsed="false">
      <c r="A4" s="58" t="s">
        <v>2</v>
      </c>
      <c r="B4" s="58"/>
      <c r="C4" s="58"/>
      <c r="D4" s="58"/>
      <c r="E4" s="58"/>
      <c r="G4" s="2"/>
    </row>
    <row r="5" customFormat="false" ht="10.5" hidden="false" customHeight="true" outlineLevel="0" collapsed="false">
      <c r="A5" s="5"/>
      <c r="B5" s="5"/>
      <c r="C5" s="5"/>
      <c r="D5" s="5"/>
      <c r="G5" s="2"/>
    </row>
    <row r="6" customFormat="false" ht="15" hidden="false" customHeight="false" outlineLevel="0" collapsed="false">
      <c r="A6" s="6" t="s">
        <v>3</v>
      </c>
      <c r="B6" s="7" t="s">
        <v>4</v>
      </c>
      <c r="C6" s="5"/>
      <c r="D6" s="5"/>
      <c r="G6" s="2"/>
    </row>
    <row r="7" customFormat="false" ht="10.5" hidden="false" customHeight="true" outlineLevel="0" collapsed="false">
      <c r="A7" s="5"/>
      <c r="B7" s="5"/>
      <c r="C7" s="5"/>
      <c r="D7" s="5"/>
      <c r="G7" s="2"/>
    </row>
    <row r="8" customFormat="false" ht="52.2" hidden="false" customHeight="false" outlineLevel="0" collapsed="false">
      <c r="A8" s="6" t="str">
        <f aca="false">IFERROR(__xludf.dummyfunction("IF(B6="""",""Responder se é Avaliação Simplificada (Célula B6)"",IF(B6=""Sim"",Query(Pesos!A2:D90,""SELECT A"",1),IF(B6=""Não"",Query(Pesos!A2:D90,""SELECT B"",1),""Erro"")))"),"1. COMPROMETIMENTO DA ALTA ADMINISTRAÇÃO")</f>
        <v>1. COMPROMETIMENTO DA ALTA ADMINISTRAÇÃO</v>
      </c>
      <c r="B8" s="9" t="s">
        <v>5</v>
      </c>
      <c r="C8" s="9" t="str">
        <f aca="false">IFERROR(__xludf.dummyfunction("IF(B6="""",""Responder se é Avaliação Simplificada (Célula B6)"",IF(B6=""Sim"",Query(Pesos!A2:D90,""SELECT C"",1),IF(B6=""Não"",Query(Pesos!A2:D90,""SELECT D"",1),""Erro"")))"),"Pesos para Avaliação Completa")</f>
        <v>Pesos para Avaliação Completa</v>
      </c>
      <c r="D8" s="9" t="s">
        <v>6</v>
      </c>
      <c r="E8" s="59" t="s">
        <v>80</v>
      </c>
      <c r="F8" s="9" t="s">
        <v>81</v>
      </c>
      <c r="G8" s="2" t="str">
        <f aca="false">IFERROR(__xludf.dummyfunction("IF(B6="""",""Responder se é Avaliação Simplificada (Célula B6)"",IF(B6=""Sim"",Query(Pesos!A2:D90,""SELECT A"",1),IF(B6=""Não"",Query(Pesos!A2:D90,""SELECT B"",1),""Erro"")))"),"1. COMPROMETIMENTO DA ALTA ADMINISTRAÇÃO")</f>
        <v>1. COMPROMETIMENTO DA ALTA ADMINISTRAÇÃO</v>
      </c>
    </row>
    <row r="9" customFormat="false" ht="12.75" hidden="false" customHeight="true" outlineLevel="0" collapsed="false">
      <c r="A9" s="12" t="str">
        <f aca="false">IFERROR(__xludf.dummyfunction("""COMPUTED_VALUE"""),"1.1 Foram realizadas manifestações de apoio ao programa de integridade pela alta administração nos últimos 12 meses?")</f>
        <v>1.1 Foram realizadas manifestações de apoio ao programa de integridade pela alta administração nos últimos 12 meses?</v>
      </c>
      <c r="B9" s="7" t="s">
        <v>82</v>
      </c>
      <c r="C9" s="14" t="n">
        <f aca="false">IFERROR(__xludf.dummyfunction("""COMPUTED_VALUE"""),2)</f>
        <v>2</v>
      </c>
      <c r="D9" s="14" t="n">
        <f aca="false">IF($B$6="","-",IF(B9="","-",IF(B9="Sim",C9,IF(B9="Parcialmente",C9/2,IF(B9="Não",0,IF(B9="N/A",C9,"Erro"))))))</f>
        <v>2</v>
      </c>
      <c r="E9" s="14"/>
      <c r="F9" s="60" t="s">
        <v>83</v>
      </c>
      <c r="G9" s="2" t="str">
        <f aca="false">IFERROR(__xludf.dummyfunction("""COMPUTED_VALUE"""),"1.1 Foram realizadas manifestações de apoio ao programa de integridade pela alta administração nos últimos 12 meses?")</f>
        <v>1.1 Foram realizadas manifestações de apoio ao programa de integridade pela alta administração nos últimos 12 meses?</v>
      </c>
    </row>
    <row r="10" customFormat="false" ht="12.75" hidden="false" customHeight="true" outlineLevel="0" collapsed="false">
      <c r="A10" s="12" t="str">
        <f aca="false">IFERROR(__xludf.dummyfunction("""COMPUTED_VALUE"""),"1.2 A alta direção participou da implantação e supervisão das atividades relacionadas ao programa de integridade?")</f>
        <v>1.2 A alta direção participou da implantação e supervisão das atividades relacionadas ao programa de integridade?</v>
      </c>
      <c r="B10" s="7" t="s">
        <v>84</v>
      </c>
      <c r="C10" s="14" t="n">
        <f aca="false">IFERROR(__xludf.dummyfunction("""COMPUTED_VALUE"""),2)</f>
        <v>2</v>
      </c>
      <c r="D10" s="14" t="n">
        <f aca="false">IF($B$6="","-",IF(B10="","-",IF(B10="Sim",C10,IF(B10="Parcialmente",C10/2,IF(B10="Não",0,IF(B10="N/A",C10,"Erro"))))))</f>
        <v>2</v>
      </c>
      <c r="E10" s="14"/>
      <c r="F10" s="61" t="s">
        <v>85</v>
      </c>
      <c r="G10" s="2" t="str">
        <f aca="false">IFERROR(__xludf.dummyfunction("""COMPUTED_VALUE"""),"1.2 A alta direção participou da implantação e supervisão das atividades relacionadas ao programa de integridade?")</f>
        <v>1.2 A alta direção participou da implantação e supervisão das atividades relacionadas ao programa de integridade?</v>
      </c>
    </row>
    <row r="11" customFormat="false" ht="12.75" hidden="false" customHeight="true" outlineLevel="0" collapsed="false">
      <c r="A11" s="12" t="str">
        <f aca="false">IFERROR(__xludf.dummyfunction("""COMPUTED_VALUE"""),"1.3 A aprovação das principais políticas relacionadas ao programa de integridade é feita pelas mais elevadas instâncias decisórias da empresa?")</f>
        <v>1.3 A aprovação das principais políticas relacionadas ao programa de integridade é feita pelas mais elevadas instâncias decisórias da empresa?</v>
      </c>
      <c r="B11" s="7"/>
      <c r="C11" s="14" t="n">
        <f aca="false">IFERROR(__xludf.dummyfunction("""COMPUTED_VALUE"""),2)</f>
        <v>2</v>
      </c>
      <c r="D11" s="14" t="str">
        <f aca="false">IF($B$6="","-",IF(B11="","-",IF(B11="Sim",C11,IF(B11="Parcialmente",C11/2,IF(B11="Não",0,IF(B11="N/A",C11,"Erro"))))))</f>
        <v>-</v>
      </c>
      <c r="E11" s="14"/>
      <c r="F11" s="61" t="s">
        <v>86</v>
      </c>
      <c r="G11" s="2" t="str">
        <f aca="false">IFERROR(__xludf.dummyfunction("""COMPUTED_VALUE"""),"1.3 A aprovação das principais políticas relacionadas ao programa de integridade é feita pelas mais elevadas instâncias decisórias da empresa?")</f>
        <v>1.3 A aprovação das principais políticas relacionadas ao programa de integridade é feita pelas mais elevadas instâncias decisórias da empresa?</v>
      </c>
    </row>
    <row r="12" customFormat="false" ht="12.75" hidden="false" customHeight="true" outlineLevel="0" collapsed="false">
      <c r="A12" s="12" t="str">
        <f aca="false">IFERROR(__xludf.dummyfunction("""COMPUTED_VALUE"""),"1.4 Existem decisões, judiciais ou administrativas, envolvendo a pessoa jurídica ou membros da alta direção, relacionadas à prática de atos de corrupção ou de fraudes em licitação e contratos administrativos?")</f>
        <v>1.4 Existem decisões, judiciais ou administrativas, envolvendo a pessoa jurídica ou membros da alta direção, relacionadas à prática de atos de corrupção ou de fraudes em licitação e contratos administrativos?</v>
      </c>
      <c r="B12" s="7" t="s">
        <v>87</v>
      </c>
      <c r="C12" s="14" t="n">
        <f aca="false">IFERROR(__xludf.dummyfunction("""COMPUTED_VALUE"""),-10)</f>
        <v>-10</v>
      </c>
      <c r="D12" s="14" t="n">
        <f aca="false">IF($B$6="","-",IF(B12="","-",IF(B12="Sim",C12,IF(B12="Parcialmente",C12/2,IF(B12="Não",0,IF(B12="N/A",C12,"Erro"))))))</f>
        <v>-5</v>
      </c>
      <c r="E12" s="14"/>
      <c r="F12" s="62" t="s">
        <v>88</v>
      </c>
      <c r="G12" s="2" t="str">
        <f aca="false">IFERROR(__xludf.dummyfunction("""COMPUTED_VALUE"""),"1.4 Existem decisões, judiciais ou administrativas, envolvendo a pessoa jurídica ou membros da alta direção, relacionadas à prática de atos de corrupção ou de fraudes em licitação e contratos administrativos?")</f>
        <v>1.4 Existem decisões, judiciais ou administrativas, envolvendo a pessoa jurídica ou membros da alta direção, relacionadas à prática de atos de corrupção ou de fraudes em licitação e contratos administrativos?</v>
      </c>
    </row>
    <row r="13" customFormat="false" ht="12.75" hidden="false" customHeight="true" outlineLevel="0" collapsed="false">
      <c r="A13" s="63" t="str">
        <f aca="false">IFERROR(__xludf.dummyfunction("""COMPUTED_VALUE"""),"1.4.1 A empresa comunicou o fato às autoridades competentes previamente à instauração do procedimento apuratório?")</f>
        <v>1.4.1 A empresa comunicou o fato às autoridades competentes previamente à instauração do procedimento apuratório?</v>
      </c>
      <c r="B13" s="14"/>
      <c r="C13" s="14" t="n">
        <f aca="false">IFERROR(__xludf.dummyfunction("""COMPUTED_VALUE"""),2)</f>
        <v>2</v>
      </c>
      <c r="D13" s="14" t="str">
        <f aca="false">IF($B$6="","-",IF(B13="","-",IF(B13="Sim",C13,IF(B13="Parcialmente",C13/2,IF(B13="Não",0,IF(B13="N/A",C13,"Erro"))))))</f>
        <v>-</v>
      </c>
      <c r="E13" s="14"/>
      <c r="F13" s="24" t="s">
        <v>89</v>
      </c>
      <c r="G13" s="2" t="str">
        <f aca="false">IFERROR(__xludf.dummyfunction("""COMPUTED_VALUE"""),"1.4.1 A empresa comunicou o fato às autoridades competentes previamente à instauração do procedimento apuratório?")</f>
        <v>1.4.1 A empresa comunicou o fato às autoridades competentes previamente à instauração do procedimento apuratório?</v>
      </c>
    </row>
    <row r="14" customFormat="false" ht="12.75" hidden="false" customHeight="true" outlineLevel="0" collapsed="false">
      <c r="A14" s="63" t="str">
        <f aca="false">IFERROR(__xludf.dummyfunction("""COMPUTED_VALUE"""),"1.4.2 A empresa reparou integralmente o dano causado?")</f>
        <v>1.4.2 A empresa reparou integralmente o dano causado?</v>
      </c>
      <c r="B14" s="14"/>
      <c r="C14" s="14" t="n">
        <f aca="false">IFERROR(__xludf.dummyfunction("""COMPUTED_VALUE"""),2)</f>
        <v>2</v>
      </c>
      <c r="D14" s="14" t="str">
        <f aca="false">IF($B$6="","-",IF(B14="","-",IF(B14="Sim",C14,IF(B14="Parcialmente",C14/2,IF(B14="Não",0,IF(B14="N/A",C14,"Erro"))))))</f>
        <v>-</v>
      </c>
      <c r="E14" s="14"/>
      <c r="F14" s="24" t="s">
        <v>90</v>
      </c>
      <c r="G14" s="2" t="str">
        <f aca="false">IFERROR(__xludf.dummyfunction("""COMPUTED_VALUE"""),"1.4.2 A empresa reparou integralmente o dano causado?")</f>
        <v>1.4.2 A empresa reparou integralmente o dano causado?</v>
      </c>
    </row>
    <row r="15" customFormat="false" ht="12.75" hidden="false" customHeight="true" outlineLevel="0" collapsed="false">
      <c r="A15" s="12" t="str">
        <f aca="false">IFERROR(__xludf.dummyfunction("""COMPUTED_VALUE"""),"1.4.3 A empresa afastou de seus quadros funcionais os envolvidos no ato lesivo ou, ainda que mantidos, estão sendo monitorados?")</f>
        <v>1.4.3 A empresa afastou de seus quadros funcionais os envolvidos no ato lesivo ou, ainda que mantidos, estão sendo monitorados?</v>
      </c>
      <c r="B15" s="7"/>
      <c r="C15" s="14" t="n">
        <f aca="false">IFERROR(__xludf.dummyfunction("""COMPUTED_VALUE"""),2)</f>
        <v>2</v>
      </c>
      <c r="D15" s="14" t="str">
        <f aca="false">IF($B$6="","-",IF(B15="","-",IF(B15="Sim",C15,IF(B15="Parcialmente",C15/2,IF(B15="Não",0,IF(B15="N/A",C15,"Erro"))))))</f>
        <v>-</v>
      </c>
      <c r="E15" s="14"/>
      <c r="F15" s="62" t="s">
        <v>91</v>
      </c>
      <c r="G15" s="2" t="str">
        <f aca="false">IFERROR(__xludf.dummyfunction("""COMPUTED_VALUE"""),"1.4.3 A empresa afastou de seus quadros funcionais os envolvidos no ato lesivo ou, ainda que mantidos, estão sendo monitorados?")</f>
        <v>1.4.3 A empresa afastou de seus quadros funcionais os envolvidos no ato lesivo ou, ainda que mantidos, estão sendo monitorados?</v>
      </c>
    </row>
    <row r="16" customFormat="false" ht="12.75" hidden="false" customHeight="true" outlineLevel="0" collapsed="false">
      <c r="A16" s="12" t="str">
        <f aca="false">IFERROR(__xludf.dummyfunction("""COMPUTED_VALUE"""),"1.4.4 A empresa implementou procedimentos específicos para evitar que atos semelhantes ao investigado ocorram novamente?")</f>
        <v>1.4.4 A empresa implementou procedimentos específicos para evitar que atos semelhantes ao investigado ocorram novamente?</v>
      </c>
      <c r="B16" s="7"/>
      <c r="C16" s="14" t="n">
        <f aca="false">IFERROR(__xludf.dummyfunction("""COMPUTED_VALUE"""),2)</f>
        <v>2</v>
      </c>
      <c r="D16" s="14" t="str">
        <f aca="false">IF($B$6="","-",IF(B16="","-",IF(B16="Sim",C16,IF(B16="Parcialmente",C16/2,IF(B16="Não",0,IF(B16="N/A",C16,"Erro"))))))</f>
        <v>-</v>
      </c>
      <c r="E16" s="14"/>
      <c r="F16" s="62" t="s">
        <v>92</v>
      </c>
      <c r="G16" s="2" t="str">
        <f aca="false">IFERROR(__xludf.dummyfunction("""COMPUTED_VALUE"""),"1.4.4 A empresa implementou procedimentos específicos para evitar que atos semelhantes ao investigado ocorram novamente?")</f>
        <v>1.4.4 A empresa implementou procedimentos específicos para evitar que atos semelhantes ao investigado ocorram novamente?</v>
      </c>
    </row>
    <row r="17" customFormat="false" ht="12.75" hidden="false" customHeight="true" outlineLevel="0" collapsed="false">
      <c r="A17" s="12" t="str">
        <f aca="false">IFERROR(__xludf.dummyfunction("""COMPUTED_VALUE"""),"1.5 Existem critérios formalizados para escolha de membros da alta direção, que considerem aspectos de integridade?")</f>
        <v>1.5 Existem critérios formalizados para escolha de membros da alta direção, que considerem aspectos de integridade?</v>
      </c>
      <c r="B17" s="7" t="s">
        <v>82</v>
      </c>
      <c r="C17" s="14" t="n">
        <f aca="false">IFERROR(__xludf.dummyfunction("""COMPUTED_VALUE"""),2)</f>
        <v>2</v>
      </c>
      <c r="D17" s="14" t="n">
        <f aca="false">IF($B$6="","-",IF(B17="","-",IF(B17="Sim",C17,IF(B17="Parcialmente",C17/2,IF(B17="Não",0,IF(B17="N/A",C17,"Erro"))))))</f>
        <v>2</v>
      </c>
      <c r="E17" s="14"/>
      <c r="F17" s="64" t="s">
        <v>93</v>
      </c>
      <c r="G17" s="2" t="str">
        <f aca="false">IFERROR(__xludf.dummyfunction("""COMPUTED_VALUE"""),"1.5 Existem critérios formalizados para escolha de membros da alta direção, que considerem aspectos de integridade?")</f>
        <v>1.5 Existem critérios formalizados para escolha de membros da alta direção, que considerem aspectos de integridade?</v>
      </c>
    </row>
    <row r="18" customFormat="false" ht="12.75" hidden="false" customHeight="true" outlineLevel="0" collapsed="false">
      <c r="A18" s="65" t="str">
        <f aca="false">IFERROR(__xludf.dummyfunction("""COMPUTED_VALUE"""),"1.6 Os membros da alta administração participaram de ações de capacitação (treinamento, palestra, congresso, cursos, etc) referente à cultura de integridade? ")</f>
        <v>1.6 Os membros da alta administração participaram de ações de capacitação (treinamento, palestra, congresso, cursos, etc) referente à cultura de integridade? </v>
      </c>
      <c r="B18" s="7"/>
      <c r="C18" s="14" t="n">
        <f aca="false">IFERROR(__xludf.dummyfunction("""COMPUTED_VALUE"""),2)</f>
        <v>2</v>
      </c>
      <c r="D18" s="14" t="str">
        <f aca="false">IF($B$6="","-",IF(B18="","-",IF(B18="Sim",C18,IF(B18="Parcialmente",C18/2,IF(B18="Não",0,IF(B18="N/A",C18,"Erro"))))))</f>
        <v>-</v>
      </c>
      <c r="E18" s="14"/>
      <c r="F18" s="61" t="s">
        <v>94</v>
      </c>
      <c r="G18" s="2" t="str">
        <f aca="false">IFERROR(__xludf.dummyfunction("""COMPUTED_VALUE"""),"1.6 Os membros da alta administração participaram de ações de capacitação (treinamento, palestra, congresso, cursos, etc) referente à cultura de integridade? ")</f>
        <v>1.6 Os membros da alta administração participaram de ações de capacitação (treinamento, palestra, congresso, cursos, etc) referente à cultura de integridade? </v>
      </c>
    </row>
    <row r="19" customFormat="false" ht="12.75" hidden="false" customHeight="true" outlineLevel="0" collapsed="false">
      <c r="A19" s="20"/>
      <c r="B19" s="48"/>
      <c r="C19" s="22" t="n">
        <f aca="false">IFERROR(__xludf.dummyfunction("""COMPUTED_VALUE"""),8)</f>
        <v>8</v>
      </c>
      <c r="D19" s="22" t="n">
        <f aca="false">SUM(D9:D18)</f>
        <v>1</v>
      </c>
      <c r="E19" s="22" t="s">
        <v>24</v>
      </c>
      <c r="F19" s="24"/>
      <c r="G19" s="2"/>
      <c r="H19" s="25"/>
      <c r="I19" s="25"/>
      <c r="J19" s="25"/>
      <c r="K19" s="25"/>
      <c r="L19" s="25"/>
      <c r="M19" s="25"/>
      <c r="N19" s="25"/>
      <c r="O19" s="25"/>
      <c r="P19" s="25"/>
      <c r="Q19" s="25"/>
      <c r="R19" s="25"/>
      <c r="S19" s="25"/>
      <c r="T19" s="25"/>
      <c r="U19" s="25"/>
      <c r="V19" s="25"/>
      <c r="W19" s="25"/>
      <c r="X19" s="25"/>
      <c r="Y19" s="25"/>
    </row>
    <row r="20" customFormat="false" ht="21.75" hidden="false" customHeight="true" outlineLevel="0" collapsed="false">
      <c r="A20" s="6" t="str">
        <f aca="false">IFERROR(__xludf.dummyfunction("""COMPUTED_VALUE"""),"2. INSTÂNCIA RESPONSÁVEL PELO PROGRAMA DE INTEGRIDADE")</f>
        <v>2. INSTÂNCIA RESPONSÁVEL PELO PROGRAMA DE INTEGRIDADE</v>
      </c>
      <c r="B20" s="66"/>
      <c r="C20" s="27"/>
      <c r="D20" s="27"/>
      <c r="E20" s="27"/>
      <c r="F20" s="24"/>
      <c r="G20" s="2" t="str">
        <f aca="false">IFERROR(__xludf.dummyfunction("""COMPUTED_VALUE"""),"2. INSTÂNCIA RESPONSÁVEL PELO PROGRAMA DE INTEGRIDADE")</f>
        <v>2. INSTÂNCIA RESPONSÁVEL PELO PROGRAMA DE INTEGRIDADE</v>
      </c>
    </row>
    <row r="21" customFormat="false" ht="12.75" hidden="false" customHeight="true" outlineLevel="0" collapsed="false">
      <c r="A21" s="12" t="str">
        <f aca="false">IFERROR(__xludf.dummyfunction("""COMPUTED_VALUE"""),"2.1 A empresa possui uma pessoa ou um departamento responsável pela integridade?")</f>
        <v>2.1 A empresa possui uma pessoa ou um departamento responsável pela integridade?</v>
      </c>
      <c r="B21" s="7"/>
      <c r="C21" s="14" t="n">
        <f aca="false">IFERROR(__xludf.dummyfunction("""COMPUTED_VALUE"""),1.3)</f>
        <v>1.3</v>
      </c>
      <c r="D21" s="14" t="str">
        <f aca="false">IF($B$6="","-",IF(B21="","-",IF(B21="Sim",C21,IF(B21="Parcialmente",C21/2,IF(B21="Não",0,IF(B21="N/A",C21,"Erro"))))))</f>
        <v>-</v>
      </c>
      <c r="E21" s="14"/>
      <c r="F21" s="61" t="s">
        <v>95</v>
      </c>
      <c r="G21" s="2" t="str">
        <f aca="false">IFERROR(__xludf.dummyfunction("""COMPUTED_VALUE"""),"2.1 A empresa possui uma pessoa ou um departamento responsável pela integridade?")</f>
        <v>2.1 A empresa possui uma pessoa ou um departamento responsável pela integridade?</v>
      </c>
    </row>
    <row r="22" customFormat="false" ht="12.75" hidden="false" customHeight="true" outlineLevel="0" collapsed="false">
      <c r="A22" s="12" t="str">
        <f aca="false">IFERROR(__xludf.dummyfunction("""COMPUTED_VALUE"""),"2.2 O setor/pessoa responsável reporta diretamente à alta administração, não estando subordinada a outros departamentos como o Jurídico, Recursos Humanos, Auditoria Interna ou Financeiro?")</f>
        <v>2.2 O setor/pessoa responsável reporta diretamente à alta administração, não estando subordinada a outros departamentos como o Jurídico, Recursos Humanos, Auditoria Interna ou Financeiro?</v>
      </c>
      <c r="B22" s="7"/>
      <c r="C22" s="14" t="n">
        <f aca="false">IFERROR(__xludf.dummyfunction("""COMPUTED_VALUE"""),1.3)</f>
        <v>1.3</v>
      </c>
      <c r="D22" s="14" t="str">
        <f aca="false">IF($B$6="","-",IF(B22="","-",IF(B22="Sim",C22,IF(B22="Parcialmente",C22/2,IF(B22="Não",0,IF(B22="N/A",C22,"Erro"))))))</f>
        <v>-</v>
      </c>
      <c r="E22" s="14"/>
      <c r="F22" s="61" t="s">
        <v>96</v>
      </c>
      <c r="G22" s="2" t="str">
        <f aca="false">IFERROR(__xludf.dummyfunction("""COMPUTED_VALUE"""),"2.2 O setor/pessoa responsável reporta diretamente à alta administração, não estando subordinada a outros departamentos como o Jurídico, Recursos Humanos, Auditoria Interna ou Financeiro?")</f>
        <v>2.2 O setor/pessoa responsável reporta diretamente à alta administração, não estando subordinada a outros departamentos como o Jurídico, Recursos Humanos, Auditoria Interna ou Financeiro?</v>
      </c>
    </row>
    <row r="23" customFormat="false" ht="12.75" hidden="false" customHeight="true" outlineLevel="0" collapsed="false">
      <c r="A23" s="12" t="str">
        <f aca="false">IFERROR(__xludf.dummyfunction("""COMPUTED_VALUE"""),"2.3 O responsável pela função de integridade possui garantias expressas que possibilitam o exercício das suas atribuições com independência e autoridade, como proteção contra punições arbitrárias, mandato, autonomia para solicitar documentos e entrevistar"&amp;" empregados de qualquer departamento da empresa?")</f>
        <v>2.3 O responsável pela função de integridade possui garantias expressas que possibilitam o exercício das suas atribuições com independência e autoridade, como proteção contra punições arbitrárias, mandato, autonomia para solicitar documentos e entrevistar empregados de qualquer departamento da empresa?</v>
      </c>
      <c r="B23" s="7"/>
      <c r="C23" s="14" t="n">
        <f aca="false">IFERROR(__xludf.dummyfunction("""COMPUTED_VALUE"""),1.3)</f>
        <v>1.3</v>
      </c>
      <c r="D23" s="14" t="str">
        <f aca="false">IF($B$6="","-",IF(B23="","-",IF(B23="Sim",C23,IF(B23="Parcialmente",C23/2,IF(B23="Não",0,IF(B23="N/A",C23,"Erro"))))))</f>
        <v>-</v>
      </c>
      <c r="E23" s="14"/>
      <c r="F23" s="61" t="s">
        <v>97</v>
      </c>
      <c r="G23" s="2" t="str">
        <f aca="false">IFERROR(__xludf.dummyfunction("""COMPUTED_VALUE"""),"2.3 O responsável pela função de integridade possui garantias expressas que possibilitam o exercício das suas atribuições com independência e autoridade, como proteção contra punições arbitrárias, mandato, autonomia para solicitar documentos e entrevistar"&amp;" empregados de qualquer departamento da empresa?")</f>
        <v>2.3 O responsável pela função de integridade possui garantias expressas que possibilitam o exercício das suas atribuições com independência e autoridade, como proteção contra punições arbitrárias, mandato, autonomia para solicitar documentos e entrevistar empregados de qualquer departamento da empresa?</v>
      </c>
    </row>
    <row r="24" customFormat="false" ht="12.75" hidden="false" customHeight="true" outlineLevel="0" collapsed="false">
      <c r="A24" s="12" t="str">
        <f aca="false">IFERROR(__xludf.dummyfunction("""COMPUTED_VALUE"""),"2.4 As pessoas que atuam na área possuem qualificação na temática de integridade?")</f>
        <v>2.4 As pessoas que atuam na área possuem qualificação na temática de integridade?</v>
      </c>
      <c r="B24" s="7"/>
      <c r="C24" s="14" t="n">
        <f aca="false">IFERROR(__xludf.dummyfunction("""COMPUTED_VALUE"""),1.2)</f>
        <v>1.2</v>
      </c>
      <c r="D24" s="14" t="str">
        <f aca="false">IF($B$6="","-",IF(B24="","-",IF(B24="Sim",C24,IF(B24="Parcialmente",C24/2,IF(B24="Não",0,IF(B24="N/A",C24,"Erro"))))))</f>
        <v>-</v>
      </c>
      <c r="E24" s="14"/>
      <c r="F24" s="67" t="s">
        <v>98</v>
      </c>
      <c r="G24" s="2" t="str">
        <f aca="false">IFERROR(__xludf.dummyfunction("""COMPUTED_VALUE"""),"2.4 As pessoas que atuam na área possuem qualificação na temática de integridade?")</f>
        <v>2.4 As pessoas que atuam na área possuem qualificação na temática de integridade?</v>
      </c>
    </row>
    <row r="25" customFormat="false" ht="12.75" hidden="false" customHeight="true" outlineLevel="0" collapsed="false">
      <c r="A25" s="12" t="str">
        <f aca="false">IFERROR(__xludf.dummyfunction("""COMPUTED_VALUE"""),"2.5 A empresa possui órgão colegiado para tratar de temas de ética e integridade, como comitês e conselhos de ética?")</f>
        <v>2.5 A empresa possui órgão colegiado para tratar de temas de ética e integridade, como comitês e conselhos de ética?</v>
      </c>
      <c r="B25" s="7"/>
      <c r="C25" s="14" t="n">
        <f aca="false">IFERROR(__xludf.dummyfunction("""COMPUTED_VALUE"""),1.2)</f>
        <v>1.2</v>
      </c>
      <c r="D25" s="14" t="str">
        <f aca="false">IF($B$6="","-",IF(B25="","-",IF(B25="Sim",C25,IF(B25="Parcialmente",C25/2,IF(B25="Não",0,IF(B25="N/A",C25,"Erro"))))))</f>
        <v>-</v>
      </c>
      <c r="E25" s="14"/>
      <c r="F25" s="67" t="s">
        <v>99</v>
      </c>
      <c r="G25" s="2" t="str">
        <f aca="false">IFERROR(__xludf.dummyfunction("""COMPUTED_VALUE"""),"2.5 A empresa possui órgão colegiado para tratar de temas de ética e integridade, como comitês e conselhos de ética?")</f>
        <v>2.5 A empresa possui órgão colegiado para tratar de temas de ética e integridade, como comitês e conselhos de ética?</v>
      </c>
    </row>
    <row r="26" customFormat="false" ht="12.75" hidden="false" customHeight="true" outlineLevel="0" collapsed="false">
      <c r="A26" s="65" t="str">
        <f aca="false">IFERROR(__xludf.dummyfunction("""COMPUTED_VALUE"""),"2.6 A função de integridade tem estrutura (recursos materiais, humanos, financeiro) suficiente para uma atuação efetiva?")</f>
        <v>2.6 A função de integridade tem estrutura (recursos materiais, humanos, financeiro) suficiente para uma atuação efetiva?</v>
      </c>
      <c r="B26" s="7"/>
      <c r="C26" s="14" t="n">
        <f aca="false">IFERROR(__xludf.dummyfunction("""COMPUTED_VALUE"""),1.3)</f>
        <v>1.3</v>
      </c>
      <c r="D26" s="14" t="str">
        <f aca="false">IF($B$6="","-",IF(B26="","-",IF(B26="Sim",C26,IF(B26="Parcialmente",C26/2,IF(B26="Não",0,IF(B26="N/A",C26,"Erro"))))))</f>
        <v>-</v>
      </c>
      <c r="E26" s="14"/>
      <c r="F26" s="67" t="s">
        <v>100</v>
      </c>
      <c r="G26" s="2" t="str">
        <f aca="false">IFERROR(__xludf.dummyfunction("""COMPUTED_VALUE"""),"2.6 A função de integridade tem estrutura (recursos materiais, humanos, financeiro) suficiente para uma atuação efetiva?")</f>
        <v>2.6 A função de integridade tem estrutura (recursos materiais, humanos, financeiro) suficiente para uma atuação efetiva?</v>
      </c>
    </row>
    <row r="27" customFormat="false" ht="12.75" hidden="false" customHeight="true" outlineLevel="0" collapsed="false">
      <c r="A27" s="65" t="str">
        <f aca="false">IFERROR(__xludf.dummyfunction("""COMPUTED_VALUE"""),"2.7 O setor de integridade é consultado a respeito de decisões estratégicas e operacionais que possam impactar nos riscos de integridade?")</f>
        <v>2.7 O setor de integridade é consultado a respeito de decisões estratégicas e operacionais que possam impactar nos riscos de integridade?</v>
      </c>
      <c r="B27" s="7"/>
      <c r="C27" s="14" t="n">
        <f aca="false">IFERROR(__xludf.dummyfunction("""COMPUTED_VALUE"""),1.2)</f>
        <v>1.2</v>
      </c>
      <c r="D27" s="14" t="str">
        <f aca="false">IF($B$6="","-",IF(B27="","-",IF(B27="Sim",C27,IF(B27="Parcialmente",C27/2,IF(B27="Não",0,IF(B27="N/A",C27,"Erro"))))))</f>
        <v>-</v>
      </c>
      <c r="E27" s="14"/>
      <c r="F27" s="68" t="s">
        <v>101</v>
      </c>
      <c r="G27" s="2" t="str">
        <f aca="false">IFERROR(__xludf.dummyfunction("""COMPUTED_VALUE"""),"2.7 O setor de integridade é consultado a respeito de decisões estratégicas e operacionais que possam impactar nos riscos de integridade?")</f>
        <v>2.7 O setor de integridade é consultado a respeito de decisões estratégicas e operacionais que possam impactar nos riscos de integridade?</v>
      </c>
    </row>
    <row r="28" customFormat="false" ht="12.75" hidden="false" customHeight="true" outlineLevel="0" collapsed="false">
      <c r="A28" s="65" t="str">
        <f aca="false">IFERROR(__xludf.dummyfunction("""COMPUTED_VALUE"""),"2.8 Houve mais de uma reunião desse conselho nos últimos 24 meses, contados a partir da data de assinatura do contrato?")</f>
        <v>2.8 Houve mais de uma reunião desse conselho nos últimos 24 meses, contados a partir da data de assinatura do contrato?</v>
      </c>
      <c r="B28" s="7"/>
      <c r="C28" s="14" t="n">
        <f aca="false">IFERROR(__xludf.dummyfunction("""COMPUTED_VALUE"""),1.2)</f>
        <v>1.2</v>
      </c>
      <c r="D28" s="14" t="str">
        <f aca="false">IF($B$6="","-",IF(B28="","-",IF(B28="Sim",C28,IF(B28="Parcialmente",C28/2,IF(B28="Não",0,IF(B28="N/A",C28,"Erro"))))))</f>
        <v>-</v>
      </c>
      <c r="E28" s="14"/>
      <c r="F28" s="69" t="s">
        <v>102</v>
      </c>
      <c r="G28" s="2" t="str">
        <f aca="false">IFERROR(__xludf.dummyfunction("""COMPUTED_VALUE"""),"2.8 Houve mais de uma reunião desse conselho nos últimos 24 meses, contados a partir da data de assinatura do contrato?")</f>
        <v>2.8 Houve mais de uma reunião desse conselho nos últimos 24 meses, contados a partir da data de assinatura do contrato?</v>
      </c>
    </row>
    <row r="29" customFormat="false" ht="12.75" hidden="false" customHeight="true" outlineLevel="0" collapsed="false">
      <c r="A29" s="20"/>
      <c r="B29" s="48"/>
      <c r="C29" s="22" t="n">
        <f aca="false">IFERROR(__xludf.dummyfunction("""COMPUTED_VALUE"""),10)</f>
        <v>10</v>
      </c>
      <c r="D29" s="22" t="n">
        <f aca="false">SUM(D21:D28)</f>
        <v>0</v>
      </c>
      <c r="E29" s="22" t="s">
        <v>24</v>
      </c>
      <c r="F29" s="24"/>
      <c r="G29" s="2"/>
      <c r="H29" s="25"/>
      <c r="I29" s="25"/>
      <c r="J29" s="25"/>
      <c r="K29" s="25"/>
      <c r="L29" s="25"/>
      <c r="M29" s="25"/>
      <c r="N29" s="25"/>
      <c r="O29" s="25"/>
      <c r="P29" s="25"/>
      <c r="Q29" s="25"/>
      <c r="R29" s="25"/>
      <c r="S29" s="25"/>
      <c r="T29" s="25"/>
      <c r="U29" s="25"/>
      <c r="V29" s="25"/>
      <c r="W29" s="25"/>
      <c r="X29" s="25"/>
      <c r="Y29" s="25"/>
    </row>
    <row r="30" customFormat="false" ht="19.5" hidden="false" customHeight="true" outlineLevel="0" collapsed="false">
      <c r="A30" s="6" t="str">
        <f aca="false">IFERROR(__xludf.dummyfunction("""COMPUTED_VALUE"""),"3. ANÁLISE DE PERFIL E RISCOS")</f>
        <v>3. ANÁLISE DE PERFIL E RISCOS</v>
      </c>
      <c r="B30" s="66"/>
      <c r="C30" s="27"/>
      <c r="D30" s="27"/>
      <c r="E30" s="27"/>
      <c r="F30" s="24"/>
      <c r="G30" s="2" t="str">
        <f aca="false">IFERROR(__xludf.dummyfunction("""COMPUTED_VALUE"""),"3. ANÁLISE DE PERFIL E RISCOS")</f>
        <v>3. ANÁLISE DE PERFIL E RISCOS</v>
      </c>
    </row>
    <row r="31" customFormat="false" ht="12.75" hidden="false" customHeight="true" outlineLevel="0" collapsed="false">
      <c r="A31" s="12" t="str">
        <f aca="false">IFERROR(__xludf.dummyfunction("""COMPUTED_VALUE"""),"3.1 A empresa realizou uma análise de riscos que contempla riscos relacionados a corrupção e fraude?")</f>
        <v>3.1 A empresa realizou uma análise de riscos que contempla riscos relacionados a corrupção e fraude?</v>
      </c>
      <c r="B31" s="7"/>
      <c r="C31" s="14" t="n">
        <f aca="false">IFERROR(__xludf.dummyfunction("""COMPUTED_VALUE"""),4)</f>
        <v>4</v>
      </c>
      <c r="D31" s="14" t="str">
        <f aca="false">IF($B$6="","-",IF(B31="","-",IF(B31="Sim",C31,IF(B31="Parcialmente",C31/2,IF(B31="Não",0,IF(B31="N/A",C31,"Erro"))))))</f>
        <v>-</v>
      </c>
      <c r="E31" s="14"/>
      <c r="F31" s="70" t="s">
        <v>103</v>
      </c>
      <c r="G31" s="2" t="str">
        <f aca="false">IFERROR(__xludf.dummyfunction("""COMPUTED_VALUE"""),"3.1 A empresa realizou uma análise de riscos que contempla riscos relacionados a corrupção e fraude?")</f>
        <v>3.1 A empresa realizou uma análise de riscos que contempla riscos relacionados a corrupção e fraude?</v>
      </c>
    </row>
    <row r="32" customFormat="false" ht="12.75" hidden="false" customHeight="true" outlineLevel="0" collapsed="false">
      <c r="A32" s="12" t="str">
        <f aca="false">IFERROR(__xludf.dummyfunction("""COMPUTED_VALUE"""),"3.2 Após realização do processo de levantamento e mapeamento de riscos, foram feitas atualizações nas políticas e procedimentos de compliance com base na análise de riscos?")</f>
        <v>3.2 Após realização do processo de levantamento e mapeamento de riscos, foram feitas atualizações nas políticas e procedimentos de compliance com base na análise de riscos?</v>
      </c>
      <c r="B32" s="7"/>
      <c r="C32" s="14" t="n">
        <f aca="false">IFERROR(__xludf.dummyfunction("""COMPUTED_VALUE"""),4)</f>
        <v>4</v>
      </c>
      <c r="D32" s="14" t="str">
        <f aca="false">IF($B$6="","-",IF(B32="","-",IF(B32="Sim",C32,IF(B32="Parcialmente",C32/2,IF(B32="Não",0,IF(B32="N/A",C32,"Erro"))))))</f>
        <v>-</v>
      </c>
      <c r="E32" s="14"/>
      <c r="F32" s="71" t="s">
        <v>104</v>
      </c>
      <c r="G32" s="2" t="str">
        <f aca="false">IFERROR(__xludf.dummyfunction("""COMPUTED_VALUE"""),"3.2 Após realização do processo de levantamento e mapeamento de riscos, foram feitas atualizações nas políticas e procedimentos de compliance com base na análise de riscos?")</f>
        <v>3.2 Após realização do processo de levantamento e mapeamento de riscos, foram feitas atualizações nas políticas e procedimentos de compliance com base na análise de riscos?</v>
      </c>
    </row>
    <row r="33" customFormat="false" ht="12.75" hidden="false" customHeight="true" outlineLevel="0" collapsed="false">
      <c r="A33" s="12" t="str">
        <f aca="false">IFERROR(__xludf.dummyfunction("""COMPUTED_VALUE"""),"3.3 Há planejamento para que a análise de riscos seja revisada periodicamente?")</f>
        <v>3.3 Há planejamento para que a análise de riscos seja revisada periodicamente?</v>
      </c>
      <c r="B33" s="7"/>
      <c r="C33" s="14" t="n">
        <f aca="false">IFERROR(__xludf.dummyfunction("""COMPUTED_VALUE"""),3)</f>
        <v>3</v>
      </c>
      <c r="D33" s="14" t="str">
        <f aca="false">IF($B$6="","-",IF(B33="","-",IF(B33="Sim",C33,IF(B33="Parcialmente",C33/2,IF(B33="Não",0,IF(B33="N/A",C33,"Erro"))))))</f>
        <v>-</v>
      </c>
      <c r="E33" s="14"/>
      <c r="F33" s="70" t="s">
        <v>105</v>
      </c>
      <c r="G33" s="2" t="str">
        <f aca="false">IFERROR(__xludf.dummyfunction("""COMPUTED_VALUE"""),"3.3 Há planejamento para que a análise de riscos seja revisada periodicamente?")</f>
        <v>3.3 Há planejamento para que a análise de riscos seja revisada periodicamente?</v>
      </c>
    </row>
    <row r="34" customFormat="false" ht="12.75" hidden="false" customHeight="true" outlineLevel="0" collapsed="false">
      <c r="A34" s="65" t="str">
        <f aca="false">IFERROR(__xludf.dummyfunction("""COMPUTED_VALUE"""),"3.4 Foi realizada uma análise de riscos nos últimos 24 (vinte e quatro) meses, contados a partir da data de apresentação dos relatórios de perfil e conformidade?")</f>
        <v>3.4 Foi realizada uma análise de riscos nos últimos 24 (vinte e quatro) meses, contados a partir da data de apresentação dos relatórios de perfil e conformidade?</v>
      </c>
      <c r="B34" s="7"/>
      <c r="C34" s="14" t="n">
        <f aca="false">IFERROR(__xludf.dummyfunction("""COMPUTED_VALUE"""),4)</f>
        <v>4</v>
      </c>
      <c r="D34" s="14" t="str">
        <f aca="false">IF($B$6="","-",IF(B34="","-",IF(B34="Sim",C34,IF(B34="Parcialmente",C34/2,IF(B34="Não",0,IF(B34="N/A",C34,"Erro"))))))</f>
        <v>-</v>
      </c>
      <c r="E34" s="14"/>
      <c r="F34" s="70" t="s">
        <v>106</v>
      </c>
      <c r="G34" s="2" t="str">
        <f aca="false">IFERROR(__xludf.dummyfunction("""COMPUTED_VALUE"""),"3.4 Foi realizada uma análise de riscos nos últimos 24 (vinte e quatro) meses, contados a partir da data de apresentação dos relatórios de perfil e conformidade?")</f>
        <v>3.4 Foi realizada uma análise de riscos nos últimos 24 (vinte e quatro) meses, contados a partir da data de apresentação dos relatórios de perfil e conformidade?</v>
      </c>
    </row>
    <row r="35" customFormat="false" ht="12.75" hidden="false" customHeight="true" outlineLevel="0" collapsed="false">
      <c r="A35" s="20"/>
      <c r="B35" s="48"/>
      <c r="C35" s="22" t="n">
        <f aca="false">IFERROR(__xludf.dummyfunction("""COMPUTED_VALUE"""),15)</f>
        <v>15</v>
      </c>
      <c r="D35" s="22" t="n">
        <f aca="false">SUM(D31:D34)</f>
        <v>0</v>
      </c>
      <c r="E35" s="22" t="s">
        <v>24</v>
      </c>
      <c r="F35" s="24"/>
      <c r="G35" s="2"/>
      <c r="H35" s="25"/>
      <c r="I35" s="25"/>
      <c r="J35" s="25"/>
      <c r="K35" s="25"/>
      <c r="L35" s="25"/>
      <c r="M35" s="25"/>
      <c r="N35" s="25"/>
      <c r="O35" s="25"/>
      <c r="P35" s="25"/>
      <c r="Q35" s="25"/>
      <c r="R35" s="25"/>
      <c r="S35" s="25"/>
      <c r="T35" s="25"/>
      <c r="U35" s="25"/>
      <c r="V35" s="25"/>
      <c r="W35" s="25"/>
      <c r="X35" s="25"/>
      <c r="Y35" s="25"/>
    </row>
    <row r="36" customFormat="false" ht="18" hidden="false" customHeight="true" outlineLevel="0" collapsed="false">
      <c r="A36" s="6" t="str">
        <f aca="false">IFERROR(__xludf.dummyfunction("""COMPUTED_VALUE"""),"4. ESTRUTURA DAS REGRAS E INSTRUMENTOS DE INTEGRIDADE")</f>
        <v>4. ESTRUTURA DAS REGRAS E INSTRUMENTOS DE INTEGRIDADE</v>
      </c>
      <c r="B36" s="66"/>
      <c r="C36" s="27"/>
      <c r="D36" s="27"/>
      <c r="E36" s="27"/>
      <c r="F36" s="24"/>
      <c r="G36" s="2" t="str">
        <f aca="false">IFERROR(__xludf.dummyfunction("""COMPUTED_VALUE"""),"4. ESTRUTURA DAS REGRAS E INSTRUMENTOS DE INTEGRIDADE")</f>
        <v>4. ESTRUTURA DAS REGRAS E INSTRUMENTOS DE INTEGRIDADE</v>
      </c>
    </row>
    <row r="37" customFormat="false" ht="12.75" hidden="false" customHeight="true" outlineLevel="0" collapsed="false">
      <c r="A37" s="6" t="str">
        <f aca="false">IFERROR(__xludf.dummyfunction("""COMPUTED_VALUE"""),"4.1 POLÍTICAS DE INTEGRIDADE")</f>
        <v>4.1 POLÍTICAS DE INTEGRIDADE</v>
      </c>
      <c r="B37" s="33"/>
      <c r="C37" s="33" t="n">
        <f aca="false">IFERROR(__xludf.dummyfunction("""COMPUTED_VALUE"""),10)</f>
        <v>10</v>
      </c>
      <c r="D37" s="33" t="n">
        <f aca="false">SUM(D38:D49)</f>
        <v>0</v>
      </c>
      <c r="E37" s="27"/>
      <c r="F37" s="24"/>
      <c r="G37" s="2" t="str">
        <f aca="false">IFERROR(__xludf.dummyfunction("""COMPUTED_VALUE"""),"4.1 POLÍTICAS DE INTEGRIDADE")</f>
        <v>4.1 POLÍTICAS DE INTEGRIDADE</v>
      </c>
    </row>
    <row r="38" customFormat="false" ht="12.75" hidden="false" customHeight="true" outlineLevel="0" collapsed="false">
      <c r="A38" s="12" t="str">
        <f aca="false">IFERROR(__xludf.dummyfunction("""COMPUTED_VALUE"""),"4.1.1 A empresa possui políticas e recomendações, escritas em português, contendo vedações expressas à prática de corrupção e outros atos lesivos à administração pública?")</f>
        <v>4.1.1 A empresa possui políticas e recomendações, escritas em português, contendo vedações expressas à prática de corrupção e outros atos lesivos à administração pública?</v>
      </c>
      <c r="B38" s="7"/>
      <c r="C38" s="14" t="n">
        <f aca="false">IFERROR(__xludf.dummyfunction("""COMPUTED_VALUE"""),1)</f>
        <v>1</v>
      </c>
      <c r="D38" s="14" t="str">
        <f aca="false">IF($B$6="","-",IF(B38="","-",IF(B38="Sim",C38,IF(B38="Parcialmente",C38/2,IF(B38="Não",0,IF(B38="N/A",C38,"Erro"))))))</f>
        <v>-</v>
      </c>
      <c r="E38" s="14"/>
      <c r="F38" s="61" t="s">
        <v>107</v>
      </c>
      <c r="G38" s="2" t="str">
        <f aca="false">IFERROR(__xludf.dummyfunction("""COMPUTED_VALUE"""),"4.1.1 A empresa possui políticas e recomendações, escritas em português, contendo vedações expressas à prática de corrupção e outros atos lesivos à administração pública?")</f>
        <v>4.1.1 A empresa possui políticas e recomendações, escritas em português, contendo vedações expressas à prática de corrupção e outros atos lesivos à administração pública?</v>
      </c>
    </row>
    <row r="39" customFormat="false" ht="12.75" hidden="false" customHeight="true" outlineLevel="0" collapsed="false">
      <c r="A39" s="12" t="str">
        <f aca="false">IFERROR(__xludf.dummyfunction("""COMPUTED_VALUE"""),"4.1.2 O(s) documentos(s) estão disponíveis na internet e a todos os empregados da empresa, mesmo aqueles que não tem acesso a computador?")</f>
        <v>4.1.2 O(s) documentos(s) estão disponíveis na internet e a todos os empregados da empresa, mesmo aqueles que não tem acesso a computador?</v>
      </c>
      <c r="B39" s="7"/>
      <c r="C39" s="14" t="n">
        <f aca="false">IFERROR(__xludf.dummyfunction("""COMPUTED_VALUE"""),1)</f>
        <v>1</v>
      </c>
      <c r="D39" s="14" t="str">
        <f aca="false">IF($B$6="","-",IF(B39="","-",IF(B39="Sim",C39,IF(B39="Parcialmente",C39/2,IF(B39="Não",0,IF(B39="N/A",C39,"Erro"))))))</f>
        <v>-</v>
      </c>
      <c r="E39" s="14"/>
      <c r="F39" s="61" t="s">
        <v>108</v>
      </c>
      <c r="G39" s="2" t="str">
        <f aca="false">IFERROR(__xludf.dummyfunction("""COMPUTED_VALUE"""),"4.1.2 O(s) documentos(s) estão disponíveis na internet e a todos os empregados da empresa, mesmo aqueles que não tem acesso a computador?")</f>
        <v>4.1.2 O(s) documentos(s) estão disponíveis na internet e a todos os empregados da empresa, mesmo aqueles que não tem acesso a computador?</v>
      </c>
    </row>
    <row r="40" customFormat="false" ht="12.75" hidden="false" customHeight="true" outlineLevel="0" collapsed="false">
      <c r="A40" s="12" t="str">
        <f aca="false">IFERROR(__xludf.dummyfunction("""COMPUTED_VALUE"""),"4.1.3 Quanto ao conteúdo desse(s) documento(s):")</f>
        <v>4.1.3 Quanto ao conteúdo desse(s) documento(s):</v>
      </c>
      <c r="B40" s="7"/>
      <c r="C40" s="14"/>
      <c r="D40" s="14" t="str">
        <f aca="false">IF($B$6="","-",IF(B40="","-",IF(B40="Sim",C40,IF(B40="Parcialmente",C40/2,IF(B40="Não",0,IF(B40="N/A",C40,"Erro"))))))</f>
        <v>-</v>
      </c>
      <c r="E40" s="14"/>
      <c r="F40" s="72" t="s">
        <v>109</v>
      </c>
      <c r="G40" s="2" t="str">
        <f aca="false">IFERROR(__xludf.dummyfunction("""COMPUTED_VALUE"""),"4.1.3 Quanto ao conteúdo desse(s) documento(s):")</f>
        <v>4.1.3 Quanto ao conteúdo desse(s) documento(s):</v>
      </c>
    </row>
    <row r="41" customFormat="false" ht="12.75" hidden="false" customHeight="true" outlineLevel="0" collapsed="false">
      <c r="A41" s="12" t="str">
        <f aca="false">IFERROR(__xludf.dummyfunction("""COMPUTED_VALUE"""),"a) A linguagem utilizada é de fácil compreensão?")</f>
        <v>a) A linguagem utilizada é de fácil compreensão?</v>
      </c>
      <c r="B41" s="7"/>
      <c r="C41" s="14" t="n">
        <f aca="false">IFERROR(__xludf.dummyfunction("""COMPUTED_VALUE"""),0.5)</f>
        <v>0.5</v>
      </c>
      <c r="D41" s="14" t="str">
        <f aca="false">IF($B$6="","-",IF(B41="","-",IF(B41="Sim",C41,IF(B41="Parcialmente",C41/2,IF(B41="Não",0,IF(B41="N/A",C41,"Erro"))))))</f>
        <v>-</v>
      </c>
      <c r="E41" s="14"/>
      <c r="F41" s="72"/>
      <c r="G41" s="2" t="str">
        <f aca="false">IFERROR(__xludf.dummyfunction("""COMPUTED_VALUE"""),"a) A linguagem utilizada é de fácil compreensão?")</f>
        <v>a) A linguagem utilizada é de fácil compreensão?</v>
      </c>
    </row>
    <row r="42" customFormat="false" ht="12.75" hidden="false" customHeight="true" outlineLevel="0" collapsed="false">
      <c r="A42" s="12" t="str">
        <f aca="false">IFERROR(__xludf.dummyfunction("""COMPUTED_VALUE"""),"b) Há indicação dos responsáveis para dirimir dúvidas sobre sua aplicação?")</f>
        <v>b) Há indicação dos responsáveis para dirimir dúvidas sobre sua aplicação?</v>
      </c>
      <c r="B42" s="7"/>
      <c r="C42" s="14" t="n">
        <f aca="false">IFERROR(__xludf.dummyfunction("""COMPUTED_VALUE"""),1)</f>
        <v>1</v>
      </c>
      <c r="D42" s="14" t="str">
        <f aca="false">IF($B$6="","-",IF(B42="","-",IF(B42="Sim",C42,IF(B42="Parcialmente",C42/2,IF(B42="Não",0,IF(B42="N/A",C42,"Erro"))))))</f>
        <v>-</v>
      </c>
      <c r="E42" s="14"/>
      <c r="F42" s="72"/>
      <c r="G42" s="2" t="str">
        <f aca="false">IFERROR(__xludf.dummyfunction("""COMPUTED_VALUE"""),"b) Há indicação dos responsáveis para dirimir dúvidas sobre sua aplicação?")</f>
        <v>b) Há indicação dos responsáveis para dirimir dúvidas sobre sua aplicação?</v>
      </c>
    </row>
    <row r="43" customFormat="false" ht="12.75" hidden="false" customHeight="true" outlineLevel="0" collapsed="false">
      <c r="A43" s="12" t="str">
        <f aca="false">IFERROR(__xludf.dummyfunction("""COMPUTED_VALUE"""),"c) Menciona a possibilidade de aplicação de sanções para aqueles que cometerem violações independentemente do cargo ou função ocupada pelo infrator?")</f>
        <v>c) Menciona a possibilidade de aplicação de sanções para aqueles que cometerem violações independentemente do cargo ou função ocupada pelo infrator?</v>
      </c>
      <c r="B43" s="7"/>
      <c r="C43" s="14" t="n">
        <f aca="false">IFERROR(__xludf.dummyfunction("""COMPUTED_VALUE"""),1)</f>
        <v>1</v>
      </c>
      <c r="D43" s="14" t="str">
        <f aca="false">IF($B$6="","-",IF(B43="","-",IF(B43="Sim",C43,IF(B43="Parcialmente",C43/2,IF(B43="Não",0,IF(B43="N/A",C43,"Erro"))))))</f>
        <v>-</v>
      </c>
      <c r="E43" s="14"/>
      <c r="F43" s="72"/>
      <c r="G43" s="2" t="str">
        <f aca="false">IFERROR(__xludf.dummyfunction("""COMPUTED_VALUE"""),"c) Menciona a possibilidade de aplicação de sanções para aqueles que cometerem violações independentemente do cargo ou função ocupada pelo infrator?")</f>
        <v>c) Menciona a possibilidade de aplicação de sanções para aqueles que cometerem violações independentemente do cargo ou função ocupada pelo infrator?</v>
      </c>
    </row>
    <row r="44" customFormat="false" ht="12.75" hidden="false" customHeight="true" outlineLevel="0" collapsed="false">
      <c r="A44" s="12" t="str">
        <f aca="false">IFERROR(__xludf.dummyfunction("""COMPUTED_VALUE"""),"d) Tratam do oferecimento de presentes, brindes e hospitalidades (refeições, entretenimento, viagem e hospedagem) a agentes públicos?")</f>
        <v>d) Tratam do oferecimento de presentes, brindes e hospitalidades (refeições, entretenimento, viagem e hospedagem) a agentes públicos?</v>
      </c>
      <c r="B44" s="7"/>
      <c r="C44" s="14" t="n">
        <f aca="false">IFERROR(__xludf.dummyfunction("""COMPUTED_VALUE"""),1)</f>
        <v>1</v>
      </c>
      <c r="D44" s="14" t="str">
        <f aca="false">IF($B$6="","-",IF(B44="","-",IF(B44="Sim",C44,IF(B44="Parcialmente",C44/2,IF(B44="Não",0,IF(B44="N/A",C44,"Erro"))))))</f>
        <v>-</v>
      </c>
      <c r="E44" s="14"/>
      <c r="F44" s="72"/>
      <c r="G44" s="2" t="str">
        <f aca="false">IFERROR(__xludf.dummyfunction("""COMPUTED_VALUE"""),"d) Tratam do oferecimento de presentes, brindes e hospitalidades (refeições, entretenimento, viagem e hospedagem) a agentes públicos?")</f>
        <v>d) Tratam do oferecimento de presentes, brindes e hospitalidades (refeições, entretenimento, viagem e hospedagem) a agentes públicos?</v>
      </c>
    </row>
    <row r="45" customFormat="false" ht="12.75" hidden="false" customHeight="true" outlineLevel="0" collapsed="false">
      <c r="A45" s="12" t="str">
        <f aca="false">IFERROR(__xludf.dummyfunction("""COMPUTED_VALUE"""),"e) Tratam da prevenção de conflito de interesses, inclusive nas relações com a Administração Pública e seus agentes?")</f>
        <v>e) Tratam da prevenção de conflito de interesses, inclusive nas relações com a Administração Pública e seus agentes?</v>
      </c>
      <c r="B45" s="7"/>
      <c r="C45" s="14" t="n">
        <f aca="false">IFERROR(__xludf.dummyfunction("""COMPUTED_VALUE"""),1)</f>
        <v>1</v>
      </c>
      <c r="D45" s="14" t="str">
        <f aca="false">IF($B$6="","-",IF(B45="","-",IF(B45="Sim",C45,IF(B45="Parcialmente",C45/2,IF(B45="Não",0,IF(B45="N/A",C45,"Erro"))))))</f>
        <v>-</v>
      </c>
      <c r="E45" s="14"/>
      <c r="F45" s="72"/>
      <c r="G45" s="2" t="str">
        <f aca="false">IFERROR(__xludf.dummyfunction("""COMPUTED_VALUE"""),"e) Tratam da prevenção de conflito de interesses, inclusive nas relações com a Administração Pública e seus agentes?")</f>
        <v>e) Tratam da prevenção de conflito de interesses, inclusive nas relações com a Administração Pública e seus agentes?</v>
      </c>
    </row>
    <row r="46" customFormat="false" ht="12.75" hidden="false" customHeight="true" outlineLevel="0" collapsed="false">
      <c r="A46" s="12" t="str">
        <f aca="false">IFERROR(__xludf.dummyfunction("""COMPUTED_VALUE"""),"f) Estabelecem orientações e controles sobre temas como realização de reuniões, encontros e outros tipos de interações com agentes públicos?")</f>
        <v>f) Estabelecem orientações e controles sobre temas como realização de reuniões, encontros e outros tipos de interações com agentes públicos?</v>
      </c>
      <c r="B46" s="7"/>
      <c r="C46" s="14" t="n">
        <f aca="false">IFERROR(__xludf.dummyfunction("""COMPUTED_VALUE"""),1)</f>
        <v>1</v>
      </c>
      <c r="D46" s="14" t="str">
        <f aca="false">IF($B$6="","-",IF(B46="","-",IF(B46="Sim",C46,IF(B46="Parcialmente",C46/2,IF(B46="Não",0,IF(B46="N/A",C46,"Erro"))))))</f>
        <v>-</v>
      </c>
      <c r="E46" s="14"/>
      <c r="F46" s="72"/>
      <c r="G46" s="2" t="str">
        <f aca="false">IFERROR(__xludf.dummyfunction("""COMPUTED_VALUE"""),"f) Estabelecem orientações e controles sobre temas como realização de reuniões, encontros e outros tipos de interações com agentes públicos?")</f>
        <v>f) Estabelecem orientações e controles sobre temas como realização de reuniões, encontros e outros tipos de interações com agentes públicos?</v>
      </c>
    </row>
    <row r="47" customFormat="false" ht="12.75" hidden="false" customHeight="true" outlineLevel="0" collapsed="false">
      <c r="A47" s="12" t="str">
        <f aca="false">IFERROR(__xludf.dummyfunction("""COMPUTED_VALUE"""),"g) Estabelecem orientações para que seus administradores e empregados cooperem com eventuais investigações e fiscalizações realizadas por órgãos públicos ou auditores externos independentes?")</f>
        <v>g) Estabelecem orientações para que seus administradores e empregados cooperem com eventuais investigações e fiscalizações realizadas por órgãos públicos ou auditores externos independentes?</v>
      </c>
      <c r="B47" s="7"/>
      <c r="C47" s="14" t="n">
        <f aca="false">IFERROR(__xludf.dummyfunction("""COMPUTED_VALUE"""),0.5)</f>
        <v>0.5</v>
      </c>
      <c r="D47" s="14" t="str">
        <f aca="false">IF($B$6="","-",IF(B47="","-",IF(B47="Sim",C47,IF(B47="Parcialmente",C47/2,IF(B47="Não",0,IF(B47="N/A",C47,"Erro"))))))</f>
        <v>-</v>
      </c>
      <c r="E47" s="14"/>
      <c r="F47" s="72"/>
      <c r="G47" s="2" t="str">
        <f aca="false">IFERROR(__xludf.dummyfunction("""COMPUTED_VALUE"""),"g) Estabelecem orientações para que seus administradores e empregados cooperem com eventuais investigações e fiscalizações realizadas por órgãos públicos ou auditores externos independentes?")</f>
        <v>g) Estabelecem orientações para que seus administradores e empregados cooperem com eventuais investigações e fiscalizações realizadas por órgãos públicos ou auditores externos independentes?</v>
      </c>
    </row>
    <row r="48" customFormat="false" ht="12.75" hidden="false" customHeight="true" outlineLevel="0" collapsed="false">
      <c r="A48" s="12" t="str">
        <f aca="false">IFERROR(__xludf.dummyfunction("""COMPUTED_VALUE"""),"h) existem orientações sobre a conduta esperada nos processos licitatórios, inclusive quanto à relação da empresa com seus concorrentes, a fim de evitar práticas anticoncorrenciais que possibilitem fraudar o processo?")</f>
        <v>h) existem orientações sobre a conduta esperada nos processos licitatórios, inclusive quanto à relação da empresa com seus concorrentes, a fim de evitar práticas anticoncorrenciais que possibilitem fraudar o processo?</v>
      </c>
      <c r="B48" s="7"/>
      <c r="C48" s="14" t="n">
        <f aca="false">IFERROR(__xludf.dummyfunction("""COMPUTED_VALUE"""),1)</f>
        <v>1</v>
      </c>
      <c r="D48" s="14" t="str">
        <f aca="false">IF($B$6="","-",IF(B48="","-",IF(B48="Sim",C48,IF(B48="Parcialmente",C48/2,IF(B48="Não",0,IF(B48="N/A",C48,"Erro"))))))</f>
        <v>-</v>
      </c>
      <c r="E48" s="14"/>
      <c r="F48" s="72"/>
      <c r="G48" s="2" t="str">
        <f aca="false">IFERROR(__xludf.dummyfunction("""COMPUTED_VALUE"""),"h) existem orientações sobre a conduta esperada nos processos licitatórios, inclusive quanto à relação da empresa com seus concorrentes, a fim de evitar práticas anticoncorrenciais que possibilitem fraudar o processo?")</f>
        <v>h) existem orientações sobre a conduta esperada nos processos licitatórios, inclusive quanto à relação da empresa com seus concorrentes, a fim de evitar práticas anticoncorrenciais que possibilitem fraudar o processo?</v>
      </c>
    </row>
    <row r="49" customFormat="false" ht="20.25" hidden="false" customHeight="true" outlineLevel="0" collapsed="false">
      <c r="A49" s="12" t="str">
        <f aca="false">IFERROR(__xludf.dummyfunction("""COMPUTED_VALUE"""),"i) Há orientações quanto ao acompanhamento da execução dos contratos celebrados com a Administração Pública?")</f>
        <v>i) Há orientações quanto ao acompanhamento da execução dos contratos celebrados com a Administração Pública?</v>
      </c>
      <c r="B49" s="7"/>
      <c r="C49" s="14" t="n">
        <f aca="false">IFERROR(__xludf.dummyfunction("""COMPUTED_VALUE"""),1)</f>
        <v>1</v>
      </c>
      <c r="D49" s="14" t="str">
        <f aca="false">IF($B$6="","-",IF(B49="","-",IF(B49="Sim",C49,IF(B49="Parcialmente",C49/2,IF(B49="Não",0,IF(B49="N/A",C49,"Erro"))))))</f>
        <v>-</v>
      </c>
      <c r="E49" s="14"/>
      <c r="F49" s="72"/>
      <c r="G49" s="2" t="str">
        <f aca="false">IFERROR(__xludf.dummyfunction("""COMPUTED_VALUE"""),"i) Há orientações quanto ao acompanhamento da execução dos contratos celebrados com a Administração Pública?")</f>
        <v>i) Há orientações quanto ao acompanhamento da execução dos contratos celebrados com a Administração Pública?</v>
      </c>
    </row>
    <row r="50" customFormat="false" ht="12.75" hidden="false" customHeight="true" outlineLevel="0" collapsed="false">
      <c r="A50" s="6" t="str">
        <f aca="false">IFERROR(__xludf.dummyfunction("""COMPUTED_VALUE"""),"4.2 TREINAMENTO E COMUNICAÇÃO")</f>
        <v>4.2 TREINAMENTO E COMUNICAÇÃO</v>
      </c>
      <c r="B50" s="33"/>
      <c r="C50" s="33" t="n">
        <f aca="false">IFERROR(__xludf.dummyfunction("""COMPUTED_VALUE"""),10)</f>
        <v>10</v>
      </c>
      <c r="D50" s="33" t="n">
        <f aca="false">SUM(D51:D55)</f>
        <v>0</v>
      </c>
      <c r="E50" s="27"/>
      <c r="F50" s="24"/>
      <c r="G50" s="2" t="str">
        <f aca="false">IFERROR(__xludf.dummyfunction("""COMPUTED_VALUE"""),"4.2 TREINAMENTO E COMUNICAÇÃO")</f>
        <v>4.2 TREINAMENTO E COMUNICAÇÃO</v>
      </c>
    </row>
    <row r="51" customFormat="false" ht="12.75" hidden="false" customHeight="true" outlineLevel="0" collapsed="false">
      <c r="A51" s="12" t="str">
        <f aca="false">IFERROR(__xludf.dummyfunction("""COMPUTED_VALUE"""),"4.2.1 Existe plano de comunicação e plano de treinamento relacionados ao programa de integridade?")</f>
        <v>4.2.1 Existe plano de comunicação e plano de treinamento relacionados ao programa de integridade?</v>
      </c>
      <c r="B51" s="7"/>
      <c r="C51" s="14" t="n">
        <f aca="false">IFERROR(__xludf.dummyfunction("""COMPUTED_VALUE"""),1)</f>
        <v>1</v>
      </c>
      <c r="D51" s="14" t="str">
        <f aca="false">IF($B$6="","-",IF(B51="","-",IF(B51="Sim",C51,IF(B51="Parcialmente",C51/2,IF(B51="Não",0,IF(B51="N/A",C51,"Erro"))))))</f>
        <v>-</v>
      </c>
      <c r="E51" s="14"/>
      <c r="F51" s="67" t="s">
        <v>110</v>
      </c>
      <c r="G51" s="2" t="str">
        <f aca="false">IFERROR(__xludf.dummyfunction("""COMPUTED_VALUE"""),"4.2.1 Existe plano de comunicação e plano de treinamento relacionados ao programa de integridade?")</f>
        <v>4.2.1 Existe plano de comunicação e plano de treinamento relacionados ao programa de integridade?</v>
      </c>
    </row>
    <row r="52" customFormat="false" ht="12.75" hidden="false" customHeight="true" outlineLevel="0" collapsed="false">
      <c r="A52" s="12" t="str">
        <f aca="false">IFERROR(__xludf.dummyfunction("""COMPUTED_VALUE"""),"4.2.2 Foram realizadas ações de divulgação das políticas e procedimentos relativas à integridade nos últimos 24 (vinte e quatro) meses, contados a partir da data de assinatura do contrato?")</f>
        <v>4.2.2 Foram realizadas ações de divulgação das políticas e procedimentos relativas à integridade nos últimos 24 (vinte e quatro) meses, contados a partir da data de assinatura do contrato?</v>
      </c>
      <c r="B52" s="7"/>
      <c r="C52" s="14" t="n">
        <f aca="false">IFERROR(__xludf.dummyfunction("""COMPUTED_VALUE"""),3)</f>
        <v>3</v>
      </c>
      <c r="D52" s="14" t="str">
        <f aca="false">IF($B$6="","-",IF(B52="","-",IF(B52="Sim",C52,IF(B52="Parcialmente",C52/2,IF(B52="Não",0,IF(B52="N/A",C52,"Erro"))))))</f>
        <v>-</v>
      </c>
      <c r="E52" s="14"/>
      <c r="F52" s="64" t="s">
        <v>111</v>
      </c>
      <c r="G52" s="2" t="str">
        <f aca="false">IFERROR(__xludf.dummyfunction("""COMPUTED_VALUE"""),"4.2.2 Foram realizadas ações de divulgação das políticas e procedimentos relativas à integridade nos últimos 24 (vinte e quatro) meses, contados a partir da data de assinatura do contrato?")</f>
        <v>4.2.2 Foram realizadas ações de divulgação das políticas e procedimentos relativas à integridade nos últimos 24 (vinte e quatro) meses, contados a partir da data de assinatura do contrato?</v>
      </c>
    </row>
    <row r="53" customFormat="false" ht="12.75" hidden="false" customHeight="true" outlineLevel="0" collapsed="false">
      <c r="A53" s="65" t="str">
        <f aca="false">IFERROR(__xludf.dummyfunction("""COMPUTED_VALUE"""),"4.2.3 Foram realizados treinamentos específicos sobre as políticas e procedimentos existentes para o público responsável por sua aplicação, nos últimos 24 (vinte e quatro) meses, contados a partir da data de assinatura do contrato?")</f>
        <v>4.2.3 Foram realizados treinamentos específicos sobre as políticas e procedimentos existentes para o público responsável por sua aplicação, nos últimos 24 (vinte e quatro) meses, contados a partir da data de assinatura do contrato?</v>
      </c>
      <c r="B53" s="7"/>
      <c r="C53" s="14" t="n">
        <f aca="false">IFERROR(__xludf.dummyfunction("""COMPUTED_VALUE"""),2)</f>
        <v>2</v>
      </c>
      <c r="D53" s="14" t="str">
        <f aca="false">IF($B$6="","-",IF(B53="","-",IF(B53="Sim",C53,IF(B53="Parcialmente",C53/2,IF(B53="Não",0,IF(B53="N/A",C53,"Erro"))))))</f>
        <v>-</v>
      </c>
      <c r="E53" s="14"/>
      <c r="F53" s="61" t="s">
        <v>112</v>
      </c>
      <c r="G53" s="2" t="str">
        <f aca="false">IFERROR(__xludf.dummyfunction("""COMPUTED_VALUE"""),"4.2.3 Foram realizados treinamentos específicos sobre as políticas e procedimentos existentes para o público responsável por sua aplicação, nos últimos 24 (vinte e quatro) meses, contados a partir da data de assinatura do contrato?")</f>
        <v>4.2.3 Foram realizados treinamentos específicos sobre as políticas e procedimentos existentes para o público responsável por sua aplicação, nos últimos 24 (vinte e quatro) meses, contados a partir da data de assinatura do contrato?</v>
      </c>
    </row>
    <row r="54" customFormat="false" ht="12.75" hidden="false" customHeight="true" outlineLevel="0" collapsed="false">
      <c r="A54" s="65" t="str">
        <f aca="false">IFERROR(__xludf.dummyfunction("""COMPUTED_VALUE"""),"4.2.4 Existem controles para verificar a participação dos empregados nos treinamentos?")</f>
        <v>4.2.4 Existem controles para verificar a participação dos empregados nos treinamentos?</v>
      </c>
      <c r="B54" s="7"/>
      <c r="C54" s="14" t="n">
        <f aca="false">IFERROR(__xludf.dummyfunction("""COMPUTED_VALUE"""),2)</f>
        <v>2</v>
      </c>
      <c r="D54" s="14" t="str">
        <f aca="false">IF($B$6="","-",IF(B54="","-",IF(B54="Sim",C54,IF(B54="Parcialmente",C54/2,IF(B54="Não",0,IF(B54="N/A",C54,"Erro"))))))</f>
        <v>-</v>
      </c>
      <c r="E54" s="14"/>
      <c r="F54" s="64" t="s">
        <v>113</v>
      </c>
      <c r="G54" s="2" t="str">
        <f aca="false">IFERROR(__xludf.dummyfunction("""COMPUTED_VALUE"""),"4.2.4 Existem controles para verificar a participação dos empregados nos treinamentos?")</f>
        <v>4.2.4 Existem controles para verificar a participação dos empregados nos treinamentos?</v>
      </c>
    </row>
    <row r="55" customFormat="false" ht="19.5" hidden="false" customHeight="true" outlineLevel="0" collapsed="false">
      <c r="A55" s="65" t="str">
        <f aca="false">IFERROR(__xludf.dummyfunction("""COMPUTED_VALUE"""),"4.2.5 Existem mecanismos para verificar a retenção dos conteúdos abordados nos treinamentos?")</f>
        <v>4.2.5 Existem mecanismos para verificar a retenção dos conteúdos abordados nos treinamentos?</v>
      </c>
      <c r="B55" s="7"/>
      <c r="C55" s="14" t="n">
        <f aca="false">IFERROR(__xludf.dummyfunction("""COMPUTED_VALUE"""),2)</f>
        <v>2</v>
      </c>
      <c r="D55" s="14" t="str">
        <f aca="false">IF($B$6="","-",IF(B55="","-",IF(B55="Sim",C55,IF(B55="Parcialmente",C55/2,IF(B55="Não",0,IF(B55="N/A",C55,"Erro"))))))</f>
        <v>-</v>
      </c>
      <c r="E55" s="14"/>
      <c r="F55" s="64" t="s">
        <v>114</v>
      </c>
      <c r="G55" s="2" t="str">
        <f aca="false">IFERROR(__xludf.dummyfunction("""COMPUTED_VALUE"""),"4.2.5 Existem mecanismos para verificar a retenção dos conteúdos abordados nos treinamentos?")</f>
        <v>4.2.5 Existem mecanismos para verificar a retenção dos conteúdos abordados nos treinamentos?</v>
      </c>
    </row>
    <row r="56" customFormat="false" ht="12.75" hidden="false" customHeight="true" outlineLevel="0" collapsed="false">
      <c r="A56" s="6" t="str">
        <f aca="false">IFERROR(__xludf.dummyfunction("""COMPUTED_VALUE"""),"4.3 GESTÃO DE TERCEIROS")</f>
        <v>4.3 GESTÃO DE TERCEIROS</v>
      </c>
      <c r="B56" s="33"/>
      <c r="C56" s="33" t="n">
        <f aca="false">IFERROR(__xludf.dummyfunction("""COMPUTED_VALUE"""),5)</f>
        <v>5</v>
      </c>
      <c r="D56" s="33" t="n">
        <f aca="false">SUM(D57:D63)</f>
        <v>0</v>
      </c>
      <c r="E56" s="27"/>
      <c r="F56" s="24"/>
      <c r="G56" s="2" t="str">
        <f aca="false">IFERROR(__xludf.dummyfunction("""COMPUTED_VALUE"""),"4.3 GESTÃO DE TERCEIROS")</f>
        <v>4.3 GESTÃO DE TERCEIROS</v>
      </c>
    </row>
    <row r="57" customFormat="false" ht="12.75" hidden="false" customHeight="true" outlineLevel="0" collapsed="false">
      <c r="A57" s="12" t="str">
        <f aca="false">IFERROR(__xludf.dummyfunction("""COMPUTED_VALUE"""),"4.3.1 A empresa possui código de conduta para fornecedores e representantes?")</f>
        <v>4.3.1 A empresa possui código de conduta para fornecedores e representantes?</v>
      </c>
      <c r="B57" s="7"/>
      <c r="C57" s="14" t="n">
        <f aca="false">IFERROR(__xludf.dummyfunction("""COMPUTED_VALUE"""),1)</f>
        <v>1</v>
      </c>
      <c r="D57" s="14" t="str">
        <f aca="false">IF($B$6="","-",IF(B57="","-",IF(B57="Sim",C57,IF(B57="Parcialmente",C57/2,IF(B57="Não",0,IF(B57="N/A",C57,"Erro"))))))</f>
        <v>-</v>
      </c>
      <c r="E57" s="14"/>
      <c r="F57" s="73" t="s">
        <v>115</v>
      </c>
      <c r="G57" s="2" t="str">
        <f aca="false">IFERROR(__xludf.dummyfunction("""COMPUTED_VALUE"""),"4.3.1 A empresa possui código de conduta para fornecedores e representantes?")</f>
        <v>4.3.1 A empresa possui código de conduta para fornecedores e representantes?</v>
      </c>
    </row>
    <row r="58" customFormat="false" ht="12.75" hidden="false" customHeight="true" outlineLevel="0" collapsed="false">
      <c r="A58" s="12" t="str">
        <f aca="false">IFERROR(__xludf.dummyfunction("""COMPUTED_VALUE"""),"4.3.2 Há previsão de aplicação de penalidades e/ou de rescisão contratual em caso de descumprimento das cláusulas de integridade e anticorrupção, bem como de normas éticas aplicáveis a terceiros?")</f>
        <v>4.3.2 Há previsão de aplicação de penalidades e/ou de rescisão contratual em caso de descumprimento das cláusulas de integridade e anticorrupção, bem como de normas éticas aplicáveis a terceiros?</v>
      </c>
      <c r="B58" s="7"/>
      <c r="C58" s="14" t="n">
        <f aca="false">IFERROR(__xludf.dummyfunction("""COMPUTED_VALUE"""),0.5)</f>
        <v>0.5</v>
      </c>
      <c r="D58" s="14" t="str">
        <f aca="false">IF($B$6="","-",IF(B58="","-",IF(B58="Sim",C58,IF(B58="Parcialmente",C58/2,IF(B58="Não",0,IF(B58="N/A",C58,"Erro"))))))</f>
        <v>-</v>
      </c>
      <c r="E58" s="14"/>
      <c r="F58" s="73"/>
      <c r="G58" s="2" t="str">
        <f aca="false">IFERROR(__xludf.dummyfunction("""COMPUTED_VALUE"""),"4.3.2 Há previsão de aplicação de penalidades e/ou de rescisão contratual em caso de descumprimento das cláusulas de integridade e anticorrupção, bem como de normas éticas aplicáveis a terceiros?")</f>
        <v>4.3.2 Há previsão de aplicação de penalidades e/ou de rescisão contratual em caso de descumprimento das cláusulas de integridade e anticorrupção, bem como de normas éticas aplicáveis a terceiros?</v>
      </c>
    </row>
    <row r="59" customFormat="false" ht="12.75" hidden="false" customHeight="true" outlineLevel="0" collapsed="false">
      <c r="A59" s="65" t="str">
        <f aca="false">IFERROR(__xludf.dummyfunction("""COMPUTED_VALUE"""),"4.3.3 A empresa realiza diligências prévias à contratação de terceiros (intermediários, fornecedores, prestadores de serviço, entre outros)?")</f>
        <v>4.3.3 A empresa realiza diligências prévias à contratação de terceiros (intermediários, fornecedores, prestadores de serviço, entre outros)?</v>
      </c>
      <c r="B59" s="7"/>
      <c r="C59" s="14" t="n">
        <f aca="false">IFERROR(__xludf.dummyfunction("""COMPUTED_VALUE"""),1)</f>
        <v>1</v>
      </c>
      <c r="D59" s="14" t="str">
        <f aca="false">IF($B$6="","-",IF(B59="","-",IF(B59="Sim",C59,IF(B59="Parcialmente",C59/2,IF(B59="Não",0,IF(B59="N/A",C59,"Erro"))))))</f>
        <v>-</v>
      </c>
      <c r="E59" s="14"/>
      <c r="F59" s="61" t="s">
        <v>116</v>
      </c>
      <c r="G59" s="2" t="str">
        <f aca="false">IFERROR(__xludf.dummyfunction("""COMPUTED_VALUE"""),"4.3.3 A empresa realiza diligências prévias à contratação de terceiros (intermediários, fornecedores, prestadores de serviço, entre outros)?")</f>
        <v>4.3.3 A empresa realiza diligências prévias à contratação de terceiros (intermediários, fornecedores, prestadores de serviço, entre outros)?</v>
      </c>
    </row>
    <row r="60" customFormat="false" ht="12.75" hidden="false" customHeight="true" outlineLevel="0" collapsed="false">
      <c r="A60" s="65" t="str">
        <f aca="false">IFERROR(__xludf.dummyfunction("""COMPUTED_VALUE"""),"4.3.4 No caso de a diligência constatar alto risco de integridade, existem medidas formalizadas para minimizar o risco ou até mesmo impossibilitar a contratação?")</f>
        <v>4.3.4 No caso de a diligência constatar alto risco de integridade, existem medidas formalizadas para minimizar o risco ou até mesmo impossibilitar a contratação?</v>
      </c>
      <c r="B60" s="7"/>
      <c r="C60" s="14" t="n">
        <f aca="false">IFERROR(__xludf.dummyfunction("""COMPUTED_VALUE"""),0.5)</f>
        <v>0.5</v>
      </c>
      <c r="D60" s="14" t="str">
        <f aca="false">IF($B$6="","-",IF(B60="","-",IF(B60="Sim",C60,IF(B60="Parcialmente",C60/2,IF(B60="Não",0,IF(B60="N/A",C60,"Erro"))))))</f>
        <v>-</v>
      </c>
      <c r="E60" s="14"/>
      <c r="F60" s="64" t="s">
        <v>117</v>
      </c>
      <c r="G60" s="2" t="str">
        <f aca="false">IFERROR(__xludf.dummyfunction("""COMPUTED_VALUE"""),"4.3.4 No caso de a diligência constatar alto risco de integridade, existem medidas formalizadas para minimizar o risco ou até mesmo impossibilitar a contratação?")</f>
        <v>4.3.4 No caso de a diligência constatar alto risco de integridade, existem medidas formalizadas para minimizar o risco ou até mesmo impossibilitar a contratação?</v>
      </c>
    </row>
    <row r="61" customFormat="false" ht="12.75" hidden="false" customHeight="true" outlineLevel="0" collapsed="false">
      <c r="A61" s="65" t="str">
        <f aca="false">IFERROR(__xludf.dummyfunction("""COMPUTED_VALUE"""),"4.3.5 A empresa estabelece cláusulas anticorrupção em contrato com terceiros?")</f>
        <v>4.3.5 A empresa estabelece cláusulas anticorrupção em contrato com terceiros?</v>
      </c>
      <c r="B61" s="7"/>
      <c r="C61" s="14" t="n">
        <f aca="false">IFERROR(__xludf.dummyfunction("""COMPUTED_VALUE"""),1)</f>
        <v>1</v>
      </c>
      <c r="D61" s="14" t="str">
        <f aca="false">IF($B$6="","-",IF(B61="","-",IF(B61="Sim",C61,IF(B61="Parcialmente",C61/2,IF(B61="Não",0,IF(B61="N/A",C61,"Erro"))))))</f>
        <v>-</v>
      </c>
      <c r="E61" s="14"/>
      <c r="F61" s="61" t="s">
        <v>118</v>
      </c>
      <c r="G61" s="2" t="str">
        <f aca="false">IFERROR(__xludf.dummyfunction("""COMPUTED_VALUE"""),"4.3.5 A empresa estabelece cláusulas anticorrupção em contrato com terceiros?")</f>
        <v>4.3.5 A empresa estabelece cláusulas anticorrupção em contrato com terceiros?</v>
      </c>
    </row>
    <row r="62" customFormat="false" ht="12.75" hidden="false" customHeight="true" outlineLevel="0" collapsed="false">
      <c r="A62" s="65" t="str">
        <f aca="false">IFERROR(__xludf.dummyfunction("""COMPUTED_VALUE"""),"4.3.6 A empresa treina seus colaboradores (fornecedores, intermediários, representantes etc) quanto a riscos de integridade e como gerenciá-los, principalmente no relacionamento com o poder público?")</f>
        <v>4.3.6 A empresa treina seus colaboradores (fornecedores, intermediários, representantes etc) quanto a riscos de integridade e como gerenciá-los, principalmente no relacionamento com o poder público?</v>
      </c>
      <c r="B62" s="7"/>
      <c r="C62" s="14" t="n">
        <f aca="false">IFERROR(__xludf.dummyfunction("""COMPUTED_VALUE"""),0.5)</f>
        <v>0.5</v>
      </c>
      <c r="D62" s="14" t="str">
        <f aca="false">IF($B$6="","-",IF(B62="","-",IF(B62="Sim",C62,IF(B62="Parcialmente",C62/2,IF(B62="Não",0,IF(B62="N/A",C62,"Erro"))))))</f>
        <v>-</v>
      </c>
      <c r="E62" s="14"/>
      <c r="F62" s="61" t="s">
        <v>94</v>
      </c>
      <c r="G62" s="2" t="str">
        <f aca="false">IFERROR(__xludf.dummyfunction("""COMPUTED_VALUE"""),"4.3.6 A empresa treina seus colaboradores (fornecedores, intermediários, representantes etc) quanto a riscos de integridade e como gerenciá-los, principalmente no relacionamento com o poder público?")</f>
        <v>4.3.6 A empresa treina seus colaboradores (fornecedores, intermediários, representantes etc) quanto a riscos de integridade e como gerenciá-los, principalmente no relacionamento com o poder público?</v>
      </c>
    </row>
    <row r="63" customFormat="false" ht="35.05" hidden="false" customHeight="false" outlineLevel="0" collapsed="false">
      <c r="A63" s="65" t="str">
        <f aca="false">IFERROR(__xludf.dummyfunction("""COMPUTED_VALUE"""),"4.3.7 A empresa estimula a adoção de medidas de integridade entre seus parceiros de negócios. ")</f>
        <v>4.3.7 A empresa estimula a adoção de medidas de integridade entre seus parceiros de negócios. </v>
      </c>
      <c r="B63" s="7"/>
      <c r="C63" s="14" t="n">
        <f aca="false">IFERROR(__xludf.dummyfunction("""COMPUTED_VALUE"""),0.5)</f>
        <v>0.5</v>
      </c>
      <c r="D63" s="14" t="str">
        <f aca="false">IF($B$6="","-",IF(B63="","-",IF(B63="Sim",C63,IF(B63="Parcialmente",C63/2,IF(B63="Não",0,IF(B63="N/A",C63,"Erro"))))))</f>
        <v>-</v>
      </c>
      <c r="E63" s="14"/>
      <c r="F63" s="61" t="s">
        <v>62</v>
      </c>
      <c r="G63" s="2" t="str">
        <f aca="false">IFERROR(__xludf.dummyfunction("""COMPUTED_VALUE"""),"4.3.7 A empresa estimula a adoção de medidas de integridade entre seus parceiros de negócios. ")</f>
        <v>4.3.7 A empresa estimula a adoção de medidas de integridade entre seus parceiros de negócios. </v>
      </c>
    </row>
    <row r="64" customFormat="false" ht="12.75" hidden="false" customHeight="true" outlineLevel="0" collapsed="false">
      <c r="A64" s="6" t="str">
        <f aca="false">IFERROR(__xludf.dummyfunction("""COMPUTED_VALUE"""),"4.4 REGISTROS CONTÁBEIS")</f>
        <v>4.4 REGISTROS CONTÁBEIS</v>
      </c>
      <c r="B64" s="33"/>
      <c r="C64" s="33" t="n">
        <f aca="false">IFERROR(__xludf.dummyfunction("""COMPUTED_VALUE"""),5)</f>
        <v>5</v>
      </c>
      <c r="D64" s="33" t="n">
        <f aca="false">SUM(D65:D69)</f>
        <v>0</v>
      </c>
      <c r="E64" s="27"/>
      <c r="F64" s="24"/>
      <c r="G64" s="2" t="str">
        <f aca="false">IFERROR(__xludf.dummyfunction("""COMPUTED_VALUE"""),"4.4 REGISTROS CONTÁBEIS")</f>
        <v>4.4 REGISTROS CONTÁBEIS</v>
      </c>
    </row>
    <row r="65" customFormat="false" ht="12.75" hidden="false" customHeight="true" outlineLevel="0" collapsed="false">
      <c r="A65" s="12" t="str">
        <f aca="false">IFERROR(__xludf.dummyfunction("""COMPUTED_VALUE"""),"4.4.1 Existem mecanismos e controles para assegurar a precisão e clareza dos registros contábeis e a confiabilidade dos relatórios e demonstrações financeiras?")</f>
        <v>4.4.1 Existem mecanismos e controles para assegurar a precisão e clareza dos registros contábeis e a confiabilidade dos relatórios e demonstrações financeiras?</v>
      </c>
      <c r="B65" s="7"/>
      <c r="C65" s="14" t="n">
        <f aca="false">IFERROR(__xludf.dummyfunction("""COMPUTED_VALUE"""),1)</f>
        <v>1</v>
      </c>
      <c r="D65" s="14" t="str">
        <f aca="false">IF($B$6="","-",IF(B65="","-",IF(B65="Sim",C65,IF(B65="Parcialmente",C65/2,IF(B65="Não",0,IF(B65="N/A",C65,"Erro"))))))</f>
        <v>-</v>
      </c>
      <c r="E65" s="14"/>
      <c r="F65" s="70" t="s">
        <v>119</v>
      </c>
      <c r="G65" s="2" t="str">
        <f aca="false">IFERROR(__xludf.dummyfunction("""COMPUTED_VALUE"""),"4.4.1 Existem mecanismos e controles para assegurar a precisão e clareza dos registros contábeis e a confiabilidade dos relatórios e demonstrações financeiras?")</f>
        <v>4.4.1 Existem mecanismos e controles para assegurar a precisão e clareza dos registros contábeis e a confiabilidade dos relatórios e demonstrações financeiras?</v>
      </c>
    </row>
    <row r="66" customFormat="false" ht="12.75" hidden="false" customHeight="true" outlineLevel="0" collapsed="false">
      <c r="A66" s="12" t="str">
        <f aca="false">IFERROR(__xludf.dummyfunction("""COMPUTED_VALUE"""),"4.4.2 Existe medidas que visem identificar “alertas”, tais como receitas e despesas fora do padrão?")</f>
        <v>4.4.2 Existe medidas que visem identificar “alertas”, tais como receitas e despesas fora do padrão?</v>
      </c>
      <c r="B66" s="7"/>
      <c r="C66" s="14" t="n">
        <f aca="false">IFERROR(__xludf.dummyfunction("""COMPUTED_VALUE"""),1)</f>
        <v>1</v>
      </c>
      <c r="D66" s="14" t="str">
        <f aca="false">IF($B$6="","-",IF(B66="","-",IF(B66="Sim",C66,IF(B66="Parcialmente",C66/2,IF(B66="Não",0,IF(B66="N/A",C66,"Erro"))))))</f>
        <v>-</v>
      </c>
      <c r="E66" s="14"/>
      <c r="F66" s="70"/>
      <c r="G66" s="2" t="str">
        <f aca="false">IFERROR(__xludf.dummyfunction("""COMPUTED_VALUE"""),"4.4.2 Existe medidas que visem identificar “alertas”, tais como receitas e despesas fora do padrão?")</f>
        <v>4.4.2 Existe medidas que visem identificar “alertas”, tais como receitas e despesas fora do padrão?</v>
      </c>
    </row>
    <row r="67" customFormat="false" ht="12.75" hidden="false" customHeight="true" outlineLevel="0" collapsed="false">
      <c r="A67" s="12" t="str">
        <f aca="false">IFERROR(__xludf.dummyfunction("""COMPUTED_VALUE"""),"4.4.3 Há definição de diferentes alçadas para aprovação de despesas")</f>
        <v>4.4.3 Há definição de diferentes alçadas para aprovação de despesas</v>
      </c>
      <c r="B67" s="7"/>
      <c r="C67" s="14" t="n">
        <f aca="false">IFERROR(__xludf.dummyfunction("""COMPUTED_VALUE"""),1)</f>
        <v>1</v>
      </c>
      <c r="D67" s="14" t="str">
        <f aca="false">IF($B$6="","-",IF(B67="","-",IF(B67="Sim",C67,IF(B67="Parcialmente",C67/2,IF(B67="Não",0,IF(B67="N/A",C67,"Erro"))))))</f>
        <v>-</v>
      </c>
      <c r="E67" s="14"/>
      <c r="F67" s="70"/>
      <c r="G67" s="2" t="str">
        <f aca="false">IFERROR(__xludf.dummyfunction("""COMPUTED_VALUE"""),"4.4.3 Há definição de diferentes alçadas para aprovação de despesas")</f>
        <v>4.4.3 Há definição de diferentes alçadas para aprovação de despesas</v>
      </c>
    </row>
    <row r="68" customFormat="false" ht="12.75" hidden="false" customHeight="true" outlineLevel="0" collapsed="false">
      <c r="A68" s="12" t="str">
        <f aca="false">IFERROR(__xludf.dummyfunction("""COMPUTED_VALUE"""),"4.4.4 Existe área responsável pela função de auditoria interna.")</f>
        <v>4.4.4 Existe área responsável pela função de auditoria interna.</v>
      </c>
      <c r="B68" s="7"/>
      <c r="C68" s="14" t="n">
        <f aca="false">IFERROR(__xludf.dummyfunction("""COMPUTED_VALUE"""),1)</f>
        <v>1</v>
      </c>
      <c r="D68" s="14" t="str">
        <f aca="false">IF($B$6="","-",IF(B68="","-",IF(B68="Sim",C68,IF(B68="Parcialmente",C68/2,IF(B68="Não",0,IF(B68="N/A",C68,"Erro"))))))</f>
        <v>-</v>
      </c>
      <c r="E68" s="14"/>
      <c r="F68" s="74" t="s">
        <v>120</v>
      </c>
      <c r="G68" s="2" t="str">
        <f aca="false">IFERROR(__xludf.dummyfunction("""COMPUTED_VALUE"""),"4.4.4 Existe área responsável pela função de auditoria interna.")</f>
        <v>4.4.4 Existe área responsável pela função de auditoria interna.</v>
      </c>
    </row>
    <row r="69" customFormat="false" ht="19.5" hidden="false" customHeight="true" outlineLevel="0" collapsed="false">
      <c r="A69" s="12" t="str">
        <f aca="false">IFERROR(__xludf.dummyfunction("""COMPUTED_VALUE"""),"4.4.5 Há realização periódica de auditoria externa independente.")</f>
        <v>4.4.5 Há realização periódica de auditoria externa independente.</v>
      </c>
      <c r="B69" s="7"/>
      <c r="C69" s="14" t="n">
        <f aca="false">IFERROR(__xludf.dummyfunction("""COMPUTED_VALUE"""),1)</f>
        <v>1</v>
      </c>
      <c r="D69" s="14" t="str">
        <f aca="false">IF($B$6="","-",IF(B69="","-",IF(B69="Sim",C69,IF(B69="Parcialmente",C69/2,IF(B69="Não",0,IF(B69="N/A",C69,"Erro"))))))</f>
        <v>-</v>
      </c>
      <c r="E69" s="14"/>
      <c r="F69" s="74"/>
      <c r="G69" s="2" t="str">
        <f aca="false">IFERROR(__xludf.dummyfunction("""COMPUTED_VALUE"""),"4.4.5 Há realização periódica de auditoria externa independente.")</f>
        <v>4.4.5 Há realização periódica de auditoria externa independente.</v>
      </c>
    </row>
    <row r="70" customFormat="false" ht="12.75" hidden="false" customHeight="true" outlineLevel="0" collapsed="false">
      <c r="A70" s="6" t="str">
        <f aca="false">IFERROR(__xludf.dummyfunction("""COMPUTED_VALUE"""),"4.5 CANAL DE DENÚNCIA")</f>
        <v>4.5 CANAL DE DENÚNCIA</v>
      </c>
      <c r="B70" s="33"/>
      <c r="C70" s="33" t="n">
        <f aca="false">IFERROR(__xludf.dummyfunction("""COMPUTED_VALUE"""),10)</f>
        <v>10</v>
      </c>
      <c r="D70" s="33" t="n">
        <f aca="false">SUM(D71:D77)</f>
        <v>0</v>
      </c>
      <c r="E70" s="27"/>
      <c r="F70" s="24"/>
      <c r="G70" s="2" t="str">
        <f aca="false">IFERROR(__xludf.dummyfunction("""COMPUTED_VALUE"""),"4.5 CANAL DE DENÚNCIA")</f>
        <v>4.5 CANAL DE DENÚNCIA</v>
      </c>
    </row>
    <row r="71" customFormat="false" ht="12.75" hidden="false" customHeight="true" outlineLevel="0" collapsed="false">
      <c r="A71" s="12" t="str">
        <f aca="false">IFERROR(__xludf.dummyfunction("""COMPUTED_VALUE"""),"4.5.1 A empresa possui canal de denúncia, em português, para desvio de condutas relacionadas à corrupção?")</f>
        <v>4.5.1 A empresa possui canal de denúncia, em português, para desvio de condutas relacionadas à corrupção?</v>
      </c>
      <c r="B71" s="7"/>
      <c r="C71" s="14" t="n">
        <f aca="false">IFERROR(__xludf.dummyfunction("""COMPUTED_VALUE"""),2)</f>
        <v>2</v>
      </c>
      <c r="D71" s="14" t="str">
        <f aca="false">IF($B$6="","-",IF(B71="","-",IF(B71="Sim",C71,IF(B71="Parcialmente",C71/2,IF(B71="Não",0,IF(B71="N/A",C71,"Erro"))))))</f>
        <v>-</v>
      </c>
      <c r="E71" s="14"/>
      <c r="F71" s="61" t="s">
        <v>121</v>
      </c>
      <c r="G71" s="2" t="str">
        <f aca="false">IFERROR(__xludf.dummyfunction("""COMPUTED_VALUE"""),"4.5.1 A empresa possui canal de denúncia, em português, para desvio de condutas relacionadas à corrupção?")</f>
        <v>4.5.1 A empresa possui canal de denúncia, em português, para desvio de condutas relacionadas à corrupção?</v>
      </c>
    </row>
    <row r="72" customFormat="false" ht="12.75" hidden="false" customHeight="true" outlineLevel="0" collapsed="false">
      <c r="A72" s="12" t="str">
        <f aca="false">IFERROR(__xludf.dummyfunction("""COMPUTED_VALUE"""),"4.5.2 Existe ações de divulgação e incentivo à denúncia, tanto para o público interno quanto para terceiros que se relacionem com a empresa?")</f>
        <v>4.5.2 Existe ações de divulgação e incentivo à denúncia, tanto para o público interno quanto para terceiros que se relacionem com a empresa?</v>
      </c>
      <c r="B72" s="7"/>
      <c r="C72" s="14" t="n">
        <f aca="false">IFERROR(__xludf.dummyfunction("""COMPUTED_VALUE"""),2)</f>
        <v>2</v>
      </c>
      <c r="D72" s="14" t="str">
        <f aca="false">IF($B$6="","-",IF(B72="","-",IF(B72="Sim",C72,IF(B72="Parcialmente",C72/2,IF(B72="Não",0,IF(B72="N/A",C72,"Erro"))))))</f>
        <v>-</v>
      </c>
      <c r="E72" s="14"/>
      <c r="F72" s="61" t="s">
        <v>67</v>
      </c>
      <c r="G72" s="2" t="str">
        <f aca="false">IFERROR(__xludf.dummyfunction("""COMPUTED_VALUE"""),"4.5.2 Existe ações de divulgação e incentivo à denúncia, tanto para o público interno quanto para terceiros que se relacionem com a empresa?")</f>
        <v>4.5.2 Existe ações de divulgação e incentivo à denúncia, tanto para o público interno quanto para terceiros que se relacionem com a empresa?</v>
      </c>
    </row>
    <row r="73" customFormat="false" ht="12.75" hidden="false" customHeight="true" outlineLevel="0" collapsed="false">
      <c r="A73" s="12" t="str">
        <f aca="false">IFERROR(__xludf.dummyfunction("""COMPUTED_VALUE"""),"4.5.3 Existe política para recebimento de denúncias anônimas e/ou proteção ao denunciante?")</f>
        <v>4.5.3 Existe política para recebimento de denúncias anônimas e/ou proteção ao denunciante?</v>
      </c>
      <c r="B73" s="7"/>
      <c r="C73" s="14" t="n">
        <f aca="false">IFERROR(__xludf.dummyfunction("""COMPUTED_VALUE"""),1)</f>
        <v>1</v>
      </c>
      <c r="D73" s="14" t="str">
        <f aca="false">IF($B$6="","-",IF(B73="","-",IF(B73="Sim",C73,IF(B73="Parcialmente",C73/2,IF(B73="Não",0,IF(B73="N/A",C73,"Erro"))))))</f>
        <v>-</v>
      </c>
      <c r="E73" s="14"/>
      <c r="F73" s="73" t="s">
        <v>122</v>
      </c>
      <c r="G73" s="2" t="str">
        <f aca="false">IFERROR(__xludf.dummyfunction("""COMPUTED_VALUE"""),"4.5.3 Existe política para recebimento de denúncias anônimas e/ou proteção ao denunciante?")</f>
        <v>4.5.3 Existe política para recebimento de denúncias anônimas e/ou proteção ao denunciante?</v>
      </c>
    </row>
    <row r="74" customFormat="false" ht="12.75" hidden="false" customHeight="true" outlineLevel="0" collapsed="false">
      <c r="A74" s="12" t="str">
        <f aca="false">IFERROR(__xludf.dummyfunction("""COMPUTED_VALUE"""),"4.5.4 Existem procedimentos que possibilitam o acompanhamento da apuração da denúncia pelo denunciante?")</f>
        <v>4.5.4 Existem procedimentos que possibilitam o acompanhamento da apuração da denúncia pelo denunciante?</v>
      </c>
      <c r="B74" s="7"/>
      <c r="C74" s="14" t="n">
        <f aca="false">IFERROR(__xludf.dummyfunction("""COMPUTED_VALUE"""),1)</f>
        <v>1</v>
      </c>
      <c r="D74" s="14" t="str">
        <f aca="false">IF($B$6="","-",IF(B74="","-",IF(B74="Sim",C74,IF(B74="Parcialmente",C74/2,IF(B74="Não",0,IF(B74="N/A",C74,"Erro"))))))</f>
        <v>-</v>
      </c>
      <c r="E74" s="14"/>
      <c r="F74" s="73"/>
      <c r="G74" s="2" t="str">
        <f aca="false">IFERROR(__xludf.dummyfunction("""COMPUTED_VALUE"""),"4.5.4 Existem procedimentos que possibilitam o acompanhamento da apuração da denúncia pelo denunciante?")</f>
        <v>4.5.4 Existem procedimentos que possibilitam o acompanhamento da apuração da denúncia pelo denunciante?</v>
      </c>
    </row>
    <row r="75" customFormat="false" ht="12.75" hidden="false" customHeight="true" outlineLevel="0" collapsed="false">
      <c r="A75" s="12" t="str">
        <f aca="false">IFERROR(__xludf.dummyfunction("""COMPUTED_VALUE"""),"4.5.5 Existe procedimento formalizado e adequado de apuração das denúncias recebidas?")</f>
        <v>4.5.5 Existe procedimento formalizado e adequado de apuração das denúncias recebidas?</v>
      </c>
      <c r="B75" s="7"/>
      <c r="C75" s="14" t="n">
        <f aca="false">IFERROR(__xludf.dummyfunction("""COMPUTED_VALUE"""),1.5)</f>
        <v>1.5</v>
      </c>
      <c r="D75" s="14" t="str">
        <f aca="false">IF($B$6="","-",IF(B75="","-",IF(B75="Sim",C75,IF(B75="Parcialmente",C75/2,IF(B75="Não",0,IF(B75="N/A",C75,"Erro"))))))</f>
        <v>-</v>
      </c>
      <c r="E75" s="14"/>
      <c r="F75" s="73"/>
      <c r="G75" s="2" t="str">
        <f aca="false">IFERROR(__xludf.dummyfunction("""COMPUTED_VALUE"""),"4.5.5 Existe procedimento formalizado e adequado de apuração das denúncias recebidas?")</f>
        <v>4.5.5 Existe procedimento formalizado e adequado de apuração das denúncias recebidas?</v>
      </c>
    </row>
    <row r="76" customFormat="false" ht="12.75" hidden="false" customHeight="true" outlineLevel="0" collapsed="false">
      <c r="A76" s="12" t="str">
        <f aca="false">IFERROR(__xludf.dummyfunction("""COMPUTED_VALUE"""),"4.5.6 Há procedimento de encaminhamento de denúncias às autoridades competentes?")</f>
        <v>4.5.6 Há procedimento de encaminhamento de denúncias às autoridades competentes?</v>
      </c>
      <c r="B76" s="7"/>
      <c r="C76" s="14" t="n">
        <f aca="false">IFERROR(__xludf.dummyfunction("""COMPUTED_VALUE"""),1)</f>
        <v>1</v>
      </c>
      <c r="D76" s="14" t="str">
        <f aca="false">IF($B$6="","-",IF(B76="","-",IF(B76="Sim",C76,IF(B76="Parcialmente",C76/2,IF(B76="Não",0,IF(B76="N/A",C76,"Erro"))))))</f>
        <v>-</v>
      </c>
      <c r="E76" s="14"/>
      <c r="F76" s="73"/>
      <c r="G76" s="2" t="str">
        <f aca="false">IFERROR(__xludf.dummyfunction("""COMPUTED_VALUE"""),"4.5.6 Há procedimento de encaminhamento de denúncias às autoridades competentes?")</f>
        <v>4.5.6 Há procedimento de encaminhamento de denúncias às autoridades competentes?</v>
      </c>
    </row>
    <row r="77" customFormat="false" ht="33" hidden="false" customHeight="true" outlineLevel="0" collapsed="false">
      <c r="A77" s="65" t="str">
        <f aca="false">IFERROR(__xludf.dummyfunction("""COMPUTED_VALUE"""),"4.5.7 A empresa possui indicadores sobre denúncias recebidas/apuradas e outras informações que indicam que os canais de denúncia são monitorados?")</f>
        <v>4.5.7 A empresa possui indicadores sobre denúncias recebidas/apuradas e outras informações que indicam que os canais de denúncia são monitorados?</v>
      </c>
      <c r="B77" s="7"/>
      <c r="C77" s="14" t="n">
        <f aca="false">IFERROR(__xludf.dummyfunction("""COMPUTED_VALUE"""),1.5)</f>
        <v>1.5</v>
      </c>
      <c r="D77" s="14" t="str">
        <f aca="false">IF($B$6="","-",IF(B77="","-",IF(B77="Sim",C77,IF(B77="Parcialmente",C77/2,IF(B77="Não",0,IF(B77="N/A",C77,"Erro"))))))</f>
        <v>-</v>
      </c>
      <c r="E77" s="14"/>
      <c r="F77" s="75" t="s">
        <v>123</v>
      </c>
      <c r="G77" s="2" t="str">
        <f aca="false">IFERROR(__xludf.dummyfunction("""COMPUTED_VALUE"""),"4.5.7 A empresa possui indicadores sobre denúncias recebidas/apuradas e outras informações que indicam que os canais de denúncia são monitorados?")</f>
        <v>4.5.7 A empresa possui indicadores sobre denúncias recebidas/apuradas e outras informações que indicam que os canais de denúncia são monitorados?</v>
      </c>
    </row>
    <row r="78" customFormat="false" ht="12.75" hidden="false" customHeight="true" outlineLevel="0" collapsed="false">
      <c r="A78" s="6" t="str">
        <f aca="false">IFERROR(__xludf.dummyfunction("""COMPUTED_VALUE"""),"4.6 MEDIDAS DISCIPLINARES E AÇÕES DE REMEDIAÇÃO")</f>
        <v>4.6 MEDIDAS DISCIPLINARES E AÇÕES DE REMEDIAÇÃO</v>
      </c>
      <c r="B78" s="33"/>
      <c r="C78" s="33" t="n">
        <f aca="false">IFERROR(__xludf.dummyfunction("""COMPUTED_VALUE"""),10)</f>
        <v>10</v>
      </c>
      <c r="D78" s="33" t="n">
        <f aca="false">SUM(D79:D82)</f>
        <v>0</v>
      </c>
      <c r="E78" s="27"/>
      <c r="F78" s="24"/>
      <c r="G78" s="2" t="str">
        <f aca="false">IFERROR(__xludf.dummyfunction("""COMPUTED_VALUE"""),"4.6 MEDIDAS DISCIPLINARES E AÇÕES DE REMEDIAÇÃO")</f>
        <v>4.6 MEDIDAS DISCIPLINARES E AÇÕES DE REMEDIAÇÃO</v>
      </c>
    </row>
    <row r="79" customFormat="false" ht="12.75" hidden="false" customHeight="true" outlineLevel="0" collapsed="false">
      <c r="A79" s="12" t="str">
        <f aca="false">IFERROR(__xludf.dummyfunction("""COMPUTED_VALUE"""),"4.6.1 A empresa tem mecanismos disciplinares, de sanções e de incentivos estabelecidos?")</f>
        <v>4.6.1 A empresa tem mecanismos disciplinares, de sanções e de incentivos estabelecidos?</v>
      </c>
      <c r="B79" s="7"/>
      <c r="C79" s="14" t="n">
        <f aca="false">IFERROR(__xludf.dummyfunction("""COMPUTED_VALUE"""),3)</f>
        <v>3</v>
      </c>
      <c r="D79" s="14" t="str">
        <f aca="false">IF($B$6="","-",IF(B79="","-",IF(B79="Sim",C79,IF(B79="Parcialmente",C79/2,IF(B79="Não",0,IF(B79="N/A",C79,"Erro"))))))</f>
        <v>-</v>
      </c>
      <c r="E79" s="14"/>
      <c r="F79" s="76" t="s">
        <v>124</v>
      </c>
      <c r="G79" s="2" t="str">
        <f aca="false">IFERROR(__xludf.dummyfunction("""COMPUTED_VALUE"""),"4.6.1 A empresa tem mecanismos disciplinares, de sanções e de incentivos estabelecidos?")</f>
        <v>4.6.1 A empresa tem mecanismos disciplinares, de sanções e de incentivos estabelecidos?</v>
      </c>
    </row>
    <row r="80" customFormat="false" ht="12.75" hidden="false" customHeight="true" outlineLevel="0" collapsed="false">
      <c r="A80" s="65" t="str">
        <f aca="false">IFERROR(__xludf.dummyfunction("""COMPUTED_VALUE"""),"4.6.2 Os processos de responsabilização e aplicação de sanções são conduzidos de maneira isonômica, inclusive sendo aplicáveis a membros da alta administração e aos responsáveis pela implementação, supervisão e fiscalização de cumprimento de políticas e p"&amp;"rocedimentos, uma vez constatada sua ação ou omissão?")</f>
        <v>4.6.2 Os processos de responsabilização e aplicação de sanções são conduzidos de maneira isonômica, inclusive sendo aplicáveis a membros da alta administração e aos responsáveis pela implementação, supervisão e fiscalização de cumprimento de políticas e procedimentos, uma vez constatada sua ação ou omissão?</v>
      </c>
      <c r="B80" s="7"/>
      <c r="C80" s="14" t="n">
        <f aca="false">IFERROR(__xludf.dummyfunction("""COMPUTED_VALUE"""),2)</f>
        <v>2</v>
      </c>
      <c r="D80" s="14" t="str">
        <f aca="false">IF($B$6="","-",IF(B80="","-",IF(B80="Sim",C80,IF(B80="Parcialmente",C80/2,IF(B80="Não",0,IF(B80="N/A",C80,"Erro"))))))</f>
        <v>-</v>
      </c>
      <c r="E80" s="14"/>
      <c r="F80" s="76"/>
      <c r="G80" s="2" t="str">
        <f aca="false">IFERROR(__xludf.dummyfunction("""COMPUTED_VALUE"""),"4.6.2 Os processos de responsabilização e aplicação de sanções são conduzidos de maneira isonômica, inclusive sendo aplicáveis a membros da alta administração e aos responsáveis pela implementação, supervisão e fiscalização de cumprimento de políticas e p"&amp;"rocedimentos, uma vez constatada sua ação ou omissão?")</f>
        <v>4.6.2 Os processos de responsabilização e aplicação de sanções são conduzidos de maneira isonômica, inclusive sendo aplicáveis a membros da alta administração e aos responsáveis pela implementação, supervisão e fiscalização de cumprimento de políticas e procedimentos, uma vez constatada sua ação ou omissão?</v>
      </c>
    </row>
    <row r="81" customFormat="false" ht="12.75" hidden="false" customHeight="true" outlineLevel="0" collapsed="false">
      <c r="A81" s="65" t="str">
        <f aca="false">IFERROR(__xludf.dummyfunction("""COMPUTED_VALUE"""),"4.6.3 A empresa implementa mudanças para reduzir o risco de que desvios de conduta similares aos constatados voltem a acontecer?")</f>
        <v>4.6.3 A empresa implementa mudanças para reduzir o risco de que desvios de conduta similares aos constatados voltem a acontecer?</v>
      </c>
      <c r="B81" s="7"/>
      <c r="C81" s="14" t="n">
        <f aca="false">IFERROR(__xludf.dummyfunction("""COMPUTED_VALUE"""),3)</f>
        <v>3</v>
      </c>
      <c r="D81" s="14" t="str">
        <f aca="false">IF($B$6="","-",IF(B81="","-",IF(B81="Sim",C81,IF(B81="Parcialmente",C81/2,IF(B81="Não",0,IF(B81="N/A",C81,"Erro"))))))</f>
        <v>-</v>
      </c>
      <c r="E81" s="14"/>
      <c r="F81" s="76"/>
      <c r="G81" s="2" t="str">
        <f aca="false">IFERROR(__xludf.dummyfunction("""COMPUTED_VALUE"""),"4.6.3 A empresa implementa mudanças para reduzir o risco de que desvios de conduta similares aos constatados voltem a acontecer?")</f>
        <v>4.6.3 A empresa implementa mudanças para reduzir o risco de que desvios de conduta similares aos constatados voltem a acontecer?</v>
      </c>
    </row>
    <row r="82" customFormat="false" ht="18.75" hidden="false" customHeight="true" outlineLevel="0" collapsed="false">
      <c r="A82" s="65" t="str">
        <f aca="false">IFERROR(__xludf.dummyfunction("""COMPUTED_VALUE"""),"4.6.4 A empresa mantém registros dos seus processos de responsabilização e aplicação de sanções?")</f>
        <v>4.6.4 A empresa mantém registros dos seus processos de responsabilização e aplicação de sanções?</v>
      </c>
      <c r="B82" s="7"/>
      <c r="C82" s="14" t="n">
        <f aca="false">IFERROR(__xludf.dummyfunction("""COMPUTED_VALUE"""),2)</f>
        <v>2</v>
      </c>
      <c r="D82" s="14" t="str">
        <f aca="false">IF($B$6="","-",IF(B82="","-",IF(B82="Sim",C82,IF(B82="Parcialmente",C82/2,IF(B82="Não",0,IF(B82="N/A",C82,"Erro"))))))</f>
        <v>-</v>
      </c>
      <c r="E82" s="14"/>
      <c r="F82" s="76"/>
      <c r="G82" s="2" t="str">
        <f aca="false">IFERROR(__xludf.dummyfunction("""COMPUTED_VALUE"""),"4.6.4 A empresa mantém registros dos seus processos de responsabilização e aplicação de sanções?")</f>
        <v>4.6.4 A empresa mantém registros dos seus processos de responsabilização e aplicação de sanções?</v>
      </c>
    </row>
    <row r="83" customFormat="false" ht="12.75" hidden="false" customHeight="true" outlineLevel="0" collapsed="false">
      <c r="A83" s="6" t="str">
        <f aca="false">IFERROR(__xludf.dummyfunction("""COMPUTED_VALUE"""),"4.7 TRANSPARÊNCIA")</f>
        <v>4.7 TRANSPARÊNCIA</v>
      </c>
      <c r="B83" s="33"/>
      <c r="C83" s="33" t="n">
        <f aca="false">IFERROR(__xludf.dummyfunction("""COMPUTED_VALUE"""),5)</f>
        <v>5</v>
      </c>
      <c r="D83" s="33" t="n">
        <f aca="false">SUM(D84:D89)</f>
        <v>0</v>
      </c>
      <c r="E83" s="27"/>
      <c r="F83" s="24"/>
      <c r="G83" s="2" t="str">
        <f aca="false">IFERROR(__xludf.dummyfunction("""COMPUTED_VALUE"""),"4.7 TRANSPARÊNCIA")</f>
        <v>4.7 TRANSPARÊNCIA</v>
      </c>
    </row>
    <row r="84" customFormat="false" ht="12.75" hidden="false" customHeight="true" outlineLevel="0" collapsed="false">
      <c r="A84" s="12" t="str">
        <f aca="false">IFERROR(__xludf.dummyfunction("""COMPUTED_VALUE"""),"4.7.1 A empresa publica em sua página eletrônica informações sobre:")</f>
        <v>4.7.1 A empresa publica em sua página eletrônica informações sobre:</v>
      </c>
      <c r="B84" s="7"/>
      <c r="C84" s="14"/>
      <c r="D84" s="14" t="str">
        <f aca="false">IF($B$6="","-",IF(B84="","-",IF(B84="Sim",C84,IF(B84="Parcialmente",C84/2,IF(B84="Não",0,IF(B84="N/A",C84,"Erro"))))))</f>
        <v>-</v>
      </c>
      <c r="E84" s="14"/>
      <c r="F84" s="72" t="s">
        <v>125</v>
      </c>
      <c r="G84" s="2" t="str">
        <f aca="false">IFERROR(__xludf.dummyfunction("""COMPUTED_VALUE"""),"4.7.1 A empresa publica em sua página eletrônica informações sobre:")</f>
        <v>4.7.1 A empresa publica em sua página eletrônica informações sobre:</v>
      </c>
    </row>
    <row r="85" customFormat="false" ht="12.75" hidden="false" customHeight="true" outlineLevel="0" collapsed="false">
      <c r="A85" s="12" t="str">
        <f aca="false">IFERROR(__xludf.dummyfunction("""COMPUTED_VALUE"""),"a) atividades exercidas")</f>
        <v>a) atividades exercidas</v>
      </c>
      <c r="B85" s="7"/>
      <c r="C85" s="14" t="n">
        <f aca="false">IFERROR(__xludf.dummyfunction("""COMPUTED_VALUE"""),1)</f>
        <v>1</v>
      </c>
      <c r="D85" s="14" t="str">
        <f aca="false">IF($B$6="","-",IF(B85="","-",IF(B85="Sim",C85,IF(B85="Parcialmente",C85/2,IF(B85="Não",0,IF(B85="N/A",C85,"Erro"))))))</f>
        <v>-</v>
      </c>
      <c r="E85" s="14"/>
      <c r="F85" s="72"/>
      <c r="G85" s="2" t="str">
        <f aca="false">IFERROR(__xludf.dummyfunction("""COMPUTED_VALUE"""),"a) atividades exercidas")</f>
        <v>a) atividades exercidas</v>
      </c>
    </row>
    <row r="86" customFormat="false" ht="12.75" hidden="false" customHeight="true" outlineLevel="0" collapsed="false">
      <c r="A86" s="12" t="str">
        <f aca="false">IFERROR(__xludf.dummyfunction("""COMPUTED_VALUE"""),"b) quadro societário e organograma, contendo no mínimo o nome completo de toda a diretoria administrativa, financeira e operacional")</f>
        <v>b) quadro societário e organograma, contendo no mínimo o nome completo de toda a diretoria administrativa, financeira e operacional</v>
      </c>
      <c r="B86" s="7"/>
      <c r="C86" s="14" t="n">
        <f aca="false">IFERROR(__xludf.dummyfunction("""COMPUTED_VALUE"""),1)</f>
        <v>1</v>
      </c>
      <c r="D86" s="14" t="str">
        <f aca="false">IF($B$6="","-",IF(B86="","-",IF(B86="Sim",C86,IF(B86="Parcialmente",C86/2,IF(B86="Não",0,IF(B86="N/A",C86,"Erro"))))))</f>
        <v>-</v>
      </c>
      <c r="E86" s="14"/>
      <c r="F86" s="72"/>
      <c r="G86" s="2" t="str">
        <f aca="false">IFERROR(__xludf.dummyfunction("""COMPUTED_VALUE"""),"b) quadro societário e organograma, contendo no mínimo o nome completo de toda a diretoria administrativa, financeira e operacional")</f>
        <v>b) quadro societário e organograma, contendo no mínimo o nome completo de toda a diretoria administrativa, financeira e operacional</v>
      </c>
    </row>
    <row r="87" customFormat="false" ht="12.75" hidden="false" customHeight="true" outlineLevel="0" collapsed="false">
      <c r="A87" s="12" t="str">
        <f aca="false">IFERROR(__xludf.dummyfunction("""COMPUTED_VALUE"""),"c) contratos firmados com a Administração Pública")</f>
        <v>c) contratos firmados com a Administração Pública</v>
      </c>
      <c r="B87" s="7"/>
      <c r="C87" s="14" t="n">
        <f aca="false">IFERROR(__xludf.dummyfunction("""COMPUTED_VALUE"""),2)</f>
        <v>2</v>
      </c>
      <c r="D87" s="14" t="str">
        <f aca="false">IF($B$6="","-",IF(B87="","-",IF(B87="Sim",C87,IF(B87="Parcialmente",C87/2,IF(B87="Não",0,IF(B87="N/A",C87,"Erro"))))))</f>
        <v>-</v>
      </c>
      <c r="E87" s="14"/>
      <c r="F87" s="72"/>
      <c r="G87" s="2" t="str">
        <f aca="false">IFERROR(__xludf.dummyfunction("""COMPUTED_VALUE"""),"c) contratos firmados com a Administração Pública")</f>
        <v>c) contratos firmados com a Administração Pública</v>
      </c>
    </row>
    <row r="88" customFormat="false" ht="12.75" hidden="false" customHeight="true" outlineLevel="0" collapsed="false">
      <c r="A88" s="12" t="str">
        <f aca="false">IFERROR(__xludf.dummyfunction("""COMPUTED_VALUE"""),"d) patrocínios e doações realizadas pela empresa")</f>
        <v>d) patrocínios e doações realizadas pela empresa</v>
      </c>
      <c r="B88" s="7"/>
      <c r="C88" s="14" t="n">
        <f aca="false">IFERROR(__xludf.dummyfunction("""COMPUTED_VALUE"""),1)</f>
        <v>1</v>
      </c>
      <c r="D88" s="14" t="str">
        <f aca="false">IF($B$6="","-",IF(B88="","-",IF(B88="Sim",C88,IF(B88="Parcialmente",C88/2,IF(B88="Não",0,IF(B88="N/A",C88,"Erro"))))))</f>
        <v>-</v>
      </c>
      <c r="E88" s="14"/>
      <c r="F88" s="72"/>
      <c r="G88" s="2" t="str">
        <f aca="false">IFERROR(__xludf.dummyfunction("""COMPUTED_VALUE"""),"d) patrocínios e doações realizadas pela empresa")</f>
        <v>d) patrocínios e doações realizadas pela empresa</v>
      </c>
    </row>
    <row r="89" customFormat="false" ht="12.75" hidden="false" customHeight="true" outlineLevel="0" collapsed="false">
      <c r="A89" s="65" t="str">
        <f aca="false">IFERROR(__xludf.dummyfunction("""COMPUTED_VALUE"""),"e) Demonstrações financeiras")</f>
        <v>e) Demonstrações financeiras</v>
      </c>
      <c r="B89" s="7"/>
      <c r="C89" s="14" t="n">
        <f aca="false">IFERROR(__xludf.dummyfunction("""COMPUTED_VALUE"""),1)</f>
        <v>1</v>
      </c>
      <c r="D89" s="14" t="str">
        <f aca="false">IF($B$6="","-",IF(B89="","-",IF(B89="Sim",C89,IF(B89="Parcialmente",C89/2,IF(B89="Não",0,IF(B89="N/A",C89,"Erro"))))))</f>
        <v>-</v>
      </c>
      <c r="E89" s="14"/>
      <c r="F89" s="72"/>
      <c r="G89" s="2" t="str">
        <f aca="false">IFERROR(__xludf.dummyfunction("""COMPUTED_VALUE"""),"e) Demonstrações financeiras")</f>
        <v>e) Demonstrações financeiras</v>
      </c>
    </row>
    <row r="90" customFormat="false" ht="21.75" hidden="false" customHeight="true" outlineLevel="0" collapsed="false">
      <c r="A90" s="20"/>
      <c r="B90" s="48"/>
      <c r="C90" s="48" t="n">
        <f aca="false">IFERROR(__xludf.dummyfunction("""COMPUTED_VALUE"""),55)</f>
        <v>55</v>
      </c>
      <c r="D90" s="22" t="n">
        <f aca="false">SUM(D83,D78,D70,D64,D56,D50,D37)</f>
        <v>0</v>
      </c>
      <c r="E90" s="22" t="s">
        <v>24</v>
      </c>
      <c r="F90" s="24"/>
      <c r="G90" s="2"/>
    </row>
    <row r="91" customFormat="false" ht="12.75" hidden="false" customHeight="true" outlineLevel="0" collapsed="false">
      <c r="A91" s="6" t="str">
        <f aca="false">IFERROR(__xludf.dummyfunction("""COMPUTED_VALUE"""),"5. MONITORAMENTO E AÇÕES DE MELHORIA")</f>
        <v>5. MONITORAMENTO E AÇÕES DE MELHORIA</v>
      </c>
      <c r="B91" s="77"/>
      <c r="C91" s="50"/>
      <c r="D91" s="50"/>
      <c r="E91" s="50"/>
      <c r="F91" s="24"/>
      <c r="G91" s="2" t="str">
        <f aca="false">IFERROR(__xludf.dummyfunction("""COMPUTED_VALUE"""),"5. MONITORAMENTO E AÇÕES DE MELHORIA")</f>
        <v>5. MONITORAMENTO E AÇÕES DE MELHORIA</v>
      </c>
    </row>
    <row r="92" customFormat="false" ht="12.75" hidden="false" customHeight="true" outlineLevel="0" collapsed="false">
      <c r="A92" s="12" t="str">
        <f aca="false">IFERROR(__xludf.dummyfunction("""COMPUTED_VALUE"""),"Há planejamento para o monitoramento do programa de integridade, inclusive com estabelecimento de indicadores e outros dados?")</f>
        <v>Há planejamento para o monitoramento do programa de integridade, inclusive com estabelecimento de indicadores e outros dados?</v>
      </c>
      <c r="B92" s="7"/>
      <c r="C92" s="14" t="n">
        <f aca="false">IFERROR(__xludf.dummyfunction("""COMPUTED_VALUE"""),2)</f>
        <v>2</v>
      </c>
      <c r="D92" s="14" t="str">
        <f aca="false">IF($B$6="","-",IF(B92="","-",IF(B92="Sim",C92,IF(B92="Parcialmente",C92/2,IF(B92="Não",0,IF(B92="N/A",C92,"Erro"))))))</f>
        <v>-</v>
      </c>
      <c r="E92" s="14"/>
      <c r="F92" s="78" t="s">
        <v>126</v>
      </c>
      <c r="G92" s="2" t="str">
        <f aca="false">IFERROR(__xludf.dummyfunction("""COMPUTED_VALUE"""),"Há planejamento para o monitoramento do programa de integridade, inclusive com estabelecimento de indicadores e outros dados?")</f>
        <v>Há planejamento para o monitoramento do programa de integridade, inclusive com estabelecimento de indicadores e outros dados?</v>
      </c>
    </row>
    <row r="93" customFormat="false" ht="12.75" hidden="false" customHeight="true" outlineLevel="0" collapsed="false">
      <c r="A93" s="65" t="str">
        <f aca="false">IFERROR(__xludf.dummyfunction("""COMPUTED_VALUE"""),"5.1 Há realização de monitoramento do programa de integridade, através de relatórios, indicadores, estatísticas ou outros dados?")</f>
        <v>5.1 Há realização de monitoramento do programa de integridade, através de relatórios, indicadores, estatísticas ou outros dados?</v>
      </c>
      <c r="B93" s="7"/>
      <c r="C93" s="14" t="n">
        <f aca="false">IFERROR(__xludf.dummyfunction("""COMPUTED_VALUE"""),3)</f>
        <v>3</v>
      </c>
      <c r="D93" s="14" t="str">
        <f aca="false">IF($B$6="","-",IF(B93="","-",IF(B93="Sim",C93,IF(B93="Parcialmente",C93/2,IF(B93="Não",0,IF(B93="N/A",C93,"Erro"))))))</f>
        <v>-</v>
      </c>
      <c r="E93" s="14"/>
      <c r="F93" s="72" t="s">
        <v>127</v>
      </c>
      <c r="G93" s="2" t="str">
        <f aca="false">IFERROR(__xludf.dummyfunction("""COMPUTED_VALUE"""),"5.1 Há realização de monitoramento do programa de integridade, através de relatórios, indicadores, estatísticas ou outros dados?")</f>
        <v>5.1 Há realização de monitoramento do programa de integridade, através de relatórios, indicadores, estatísticas ou outros dados?</v>
      </c>
    </row>
    <row r="94" customFormat="false" ht="12.75" hidden="false" customHeight="true" outlineLevel="0" collapsed="false">
      <c r="A94" s="65" t="str">
        <f aca="false">IFERROR(__xludf.dummyfunction("""COMPUTED_VALUE"""),"5.2 São construídos planos de ação para mitigação de fragilidades identificadas durante a execução do programa?")</f>
        <v>5.2 São construídos planos de ação para mitigação de fragilidades identificadas durante a execução do programa?</v>
      </c>
      <c r="B94" s="7"/>
      <c r="C94" s="14" t="n">
        <f aca="false">IFERROR(__xludf.dummyfunction("""COMPUTED_VALUE"""),2)</f>
        <v>2</v>
      </c>
      <c r="D94" s="14" t="str">
        <f aca="false">IF($B$6="","-",IF(B94="","-",IF(B94="Sim",C94,IF(B94="Parcialmente",C94/2,IF(B94="Não",0,IF(B94="N/A",C94,"Erro"))))))</f>
        <v>-</v>
      </c>
      <c r="E94" s="14"/>
      <c r="F94" s="72"/>
      <c r="G94" s="2" t="str">
        <f aca="false">IFERROR(__xludf.dummyfunction("""COMPUTED_VALUE"""),"5.2 São construídos planos de ação para mitigação de fragilidades identificadas durante a execução do programa?")</f>
        <v>5.2 São construídos planos de ação para mitigação de fragilidades identificadas durante a execução do programa?</v>
      </c>
    </row>
    <row r="95" customFormat="false" ht="12.75" hidden="false" customHeight="true" outlineLevel="0" collapsed="false">
      <c r="A95" s="65" t="str">
        <f aca="false">IFERROR(__xludf.dummyfunction("""COMPUTED_VALUE"""),"5.3 Há submissão do seu programa de integridade a processo(s) independente(s) de avaliação externa?")</f>
        <v>5.3 Há submissão do seu programa de integridade a processo(s) independente(s) de avaliação externa?</v>
      </c>
      <c r="B95" s="7"/>
      <c r="C95" s="14" t="n">
        <f aca="false">IFERROR(__xludf.dummyfunction("""COMPUTED_VALUE"""),3)</f>
        <v>3</v>
      </c>
      <c r="D95" s="14" t="str">
        <f aca="false">IF($B$6="","-",IF(B95="","-",IF(B95="Sim",C95,IF(B95="Parcialmente",C95/2,IF(B95="Não",0,IF(B95="N/A",C95,"Erro"))))))</f>
        <v>-</v>
      </c>
      <c r="E95" s="14"/>
      <c r="F95" s="64" t="s">
        <v>128</v>
      </c>
      <c r="G95" s="2" t="str">
        <f aca="false">IFERROR(__xludf.dummyfunction("""COMPUTED_VALUE"""),"5.3 Há submissão do seu programa de integridade a processo(s) independente(s) de avaliação externa?")</f>
        <v>5.3 Há submissão do seu programa de integridade a processo(s) independente(s) de avaliação externa?</v>
      </c>
    </row>
    <row r="96" customFormat="false" ht="12.75" hidden="false" customHeight="true" outlineLevel="0" collapsed="false">
      <c r="A96" s="52"/>
      <c r="B96" s="56"/>
      <c r="C96" s="22" t="n">
        <f aca="false">IFERROR(__xludf.dummyfunction("""COMPUTED_VALUE"""),10)</f>
        <v>10</v>
      </c>
      <c r="D96" s="22" t="n">
        <f aca="false">SUM(D92:D95)</f>
        <v>0</v>
      </c>
      <c r="E96" s="22" t="s">
        <v>24</v>
      </c>
      <c r="G96" s="2"/>
    </row>
    <row r="97" customFormat="false" ht="12.75" hidden="false" customHeight="true" outlineLevel="0" collapsed="false">
      <c r="A97" s="54"/>
      <c r="B97" s="54" t="s">
        <v>77</v>
      </c>
      <c r="C97" s="56" t="n">
        <f aca="false">SUM(C90,C96,C35,C29,C19)</f>
        <v>98</v>
      </c>
      <c r="D97" s="22"/>
      <c r="E97" s="22"/>
      <c r="G97" s="2"/>
    </row>
    <row r="98" customFormat="false" ht="12.75" hidden="false" customHeight="true" outlineLevel="0" collapsed="false">
      <c r="B98" s="25"/>
      <c r="C98" s="25"/>
      <c r="G98" s="2"/>
    </row>
    <row r="99" customFormat="false" ht="12.75" hidden="false" customHeight="true" outlineLevel="0" collapsed="false">
      <c r="A99" s="57"/>
      <c r="B99" s="25"/>
      <c r="C99" s="25"/>
      <c r="D99" s="25"/>
      <c r="G99" s="2"/>
    </row>
    <row r="100" customFormat="false" ht="12.75" hidden="false" customHeight="true" outlineLevel="0" collapsed="false">
      <c r="A100" s="57"/>
      <c r="B100" s="25"/>
      <c r="C100" s="25"/>
      <c r="D100" s="25"/>
      <c r="G100" s="2"/>
    </row>
    <row r="101" customFormat="false" ht="12.75" hidden="false" customHeight="true" outlineLevel="0" collapsed="false">
      <c r="B101" s="25"/>
      <c r="C101" s="25"/>
      <c r="D101" s="25"/>
      <c r="G101" s="2"/>
    </row>
    <row r="102" customFormat="false" ht="12.75" hidden="false" customHeight="true" outlineLevel="0" collapsed="false">
      <c r="B102" s="25"/>
      <c r="C102" s="25"/>
      <c r="D102" s="25"/>
      <c r="G102" s="2"/>
    </row>
    <row r="103" customFormat="false" ht="12.75" hidden="false" customHeight="true" outlineLevel="0" collapsed="false">
      <c r="B103" s="25"/>
      <c r="C103" s="25"/>
      <c r="D103" s="25"/>
      <c r="G103" s="2"/>
    </row>
    <row r="104" customFormat="false" ht="12.75" hidden="false" customHeight="true" outlineLevel="0" collapsed="false">
      <c r="B104" s="25"/>
      <c r="C104" s="25"/>
      <c r="D104" s="25"/>
      <c r="G104" s="2"/>
    </row>
    <row r="105" customFormat="false" ht="12.75" hidden="false" customHeight="true" outlineLevel="0" collapsed="false">
      <c r="B105" s="25"/>
      <c r="C105" s="25"/>
      <c r="D105" s="25"/>
      <c r="G105" s="2"/>
    </row>
    <row r="106" customFormat="false" ht="12.75" hidden="false" customHeight="true" outlineLevel="0" collapsed="false">
      <c r="B106" s="25"/>
      <c r="C106" s="25"/>
      <c r="D106" s="25"/>
      <c r="G106" s="2"/>
    </row>
    <row r="107" customFormat="false" ht="12.75" hidden="false" customHeight="true" outlineLevel="0" collapsed="false">
      <c r="B107" s="25"/>
      <c r="C107" s="25"/>
      <c r="D107" s="25"/>
      <c r="G107" s="2"/>
    </row>
    <row r="108" customFormat="false" ht="12.75" hidden="false" customHeight="true" outlineLevel="0" collapsed="false">
      <c r="B108" s="25"/>
      <c r="C108" s="25"/>
      <c r="D108" s="25"/>
      <c r="G108" s="2"/>
    </row>
    <row r="109" customFormat="false" ht="12.75" hidden="false" customHeight="true" outlineLevel="0" collapsed="false">
      <c r="B109" s="25"/>
      <c r="C109" s="25"/>
      <c r="D109" s="25"/>
      <c r="G109" s="2"/>
    </row>
    <row r="110" customFormat="false" ht="12.75" hidden="false" customHeight="true" outlineLevel="0" collapsed="false">
      <c r="B110" s="25"/>
      <c r="C110" s="25"/>
      <c r="D110" s="25"/>
      <c r="G110" s="2"/>
    </row>
    <row r="111" customFormat="false" ht="12.75" hidden="false" customHeight="true" outlineLevel="0" collapsed="false">
      <c r="B111" s="25"/>
      <c r="C111" s="25"/>
      <c r="D111" s="25"/>
      <c r="G111" s="2"/>
    </row>
    <row r="112" customFormat="false" ht="12.75" hidden="false" customHeight="true" outlineLevel="0" collapsed="false">
      <c r="B112" s="25"/>
      <c r="C112" s="25"/>
      <c r="D112" s="25"/>
      <c r="G112" s="2"/>
    </row>
    <row r="113" customFormat="false" ht="12.75" hidden="false" customHeight="true" outlineLevel="0" collapsed="false">
      <c r="B113" s="25"/>
      <c r="C113" s="25"/>
      <c r="D113" s="25"/>
      <c r="G113" s="2"/>
    </row>
    <row r="114" customFormat="false" ht="12.75" hidden="false" customHeight="true" outlineLevel="0" collapsed="false">
      <c r="B114" s="25"/>
      <c r="C114" s="25"/>
      <c r="D114" s="25"/>
      <c r="G114" s="2"/>
    </row>
    <row r="115" customFormat="false" ht="12.75" hidden="false" customHeight="true" outlineLevel="0" collapsed="false">
      <c r="B115" s="25"/>
      <c r="C115" s="25"/>
      <c r="D115" s="25"/>
      <c r="G115" s="2"/>
    </row>
    <row r="116" customFormat="false" ht="12.75" hidden="false" customHeight="true" outlineLevel="0" collapsed="false">
      <c r="B116" s="25"/>
      <c r="C116" s="25"/>
      <c r="D116" s="25"/>
      <c r="G116" s="2"/>
    </row>
    <row r="117" customFormat="false" ht="12.75" hidden="false" customHeight="true" outlineLevel="0" collapsed="false">
      <c r="B117" s="25"/>
      <c r="C117" s="25"/>
      <c r="D117" s="25"/>
      <c r="G117" s="2"/>
    </row>
    <row r="118" customFormat="false" ht="12.75" hidden="false" customHeight="true" outlineLevel="0" collapsed="false">
      <c r="B118" s="25"/>
      <c r="C118" s="25"/>
      <c r="D118" s="25"/>
      <c r="G118" s="2"/>
    </row>
    <row r="119" customFormat="false" ht="12.75" hidden="false" customHeight="true" outlineLevel="0" collapsed="false">
      <c r="B119" s="25"/>
      <c r="C119" s="25"/>
      <c r="D119" s="25"/>
      <c r="G119" s="2"/>
    </row>
    <row r="120" customFormat="false" ht="12.75" hidden="false" customHeight="true" outlineLevel="0" collapsed="false">
      <c r="B120" s="25"/>
      <c r="C120" s="25"/>
      <c r="D120" s="25"/>
      <c r="G120" s="2"/>
    </row>
    <row r="121" customFormat="false" ht="12.75" hidden="false" customHeight="true" outlineLevel="0" collapsed="false">
      <c r="B121" s="25"/>
      <c r="C121" s="25"/>
      <c r="D121" s="25"/>
      <c r="G121" s="2"/>
    </row>
    <row r="122" customFormat="false" ht="12.75" hidden="false" customHeight="true" outlineLevel="0" collapsed="false">
      <c r="B122" s="25"/>
      <c r="C122" s="25"/>
      <c r="D122" s="25"/>
      <c r="G122" s="2"/>
    </row>
    <row r="123" customFormat="false" ht="12.75" hidden="false" customHeight="true" outlineLevel="0" collapsed="false">
      <c r="B123" s="25"/>
      <c r="C123" s="25"/>
      <c r="D123" s="25"/>
      <c r="G123" s="2"/>
    </row>
    <row r="124" customFormat="false" ht="12.75" hidden="false" customHeight="true" outlineLevel="0" collapsed="false">
      <c r="B124" s="25"/>
      <c r="C124" s="25"/>
      <c r="D124" s="25"/>
      <c r="G124" s="2"/>
    </row>
    <row r="125" customFormat="false" ht="12.75" hidden="false" customHeight="true" outlineLevel="0" collapsed="false">
      <c r="B125" s="25"/>
      <c r="C125" s="25"/>
      <c r="D125" s="25"/>
      <c r="G125" s="2"/>
    </row>
    <row r="126" customFormat="false" ht="12.75" hidden="false" customHeight="true" outlineLevel="0" collapsed="false">
      <c r="B126" s="25"/>
      <c r="C126" s="25"/>
      <c r="D126" s="25"/>
      <c r="G126" s="2"/>
    </row>
    <row r="127" customFormat="false" ht="12.75" hidden="false" customHeight="true" outlineLevel="0" collapsed="false">
      <c r="B127" s="25"/>
      <c r="C127" s="25"/>
      <c r="D127" s="25"/>
      <c r="G127" s="2"/>
    </row>
    <row r="128" customFormat="false" ht="12.75" hidden="false" customHeight="true" outlineLevel="0" collapsed="false">
      <c r="B128" s="25"/>
      <c r="C128" s="25"/>
      <c r="D128" s="25"/>
      <c r="G128" s="2"/>
    </row>
    <row r="129" customFormat="false" ht="12.75" hidden="false" customHeight="true" outlineLevel="0" collapsed="false">
      <c r="B129" s="25"/>
      <c r="C129" s="25"/>
      <c r="D129" s="25"/>
      <c r="G129" s="2"/>
    </row>
    <row r="130" customFormat="false" ht="12.75" hidden="false" customHeight="true" outlineLevel="0" collapsed="false">
      <c r="B130" s="25"/>
      <c r="C130" s="25"/>
      <c r="D130" s="25"/>
      <c r="G130" s="2"/>
    </row>
    <row r="131" customFormat="false" ht="12.75" hidden="false" customHeight="true" outlineLevel="0" collapsed="false">
      <c r="B131" s="25"/>
      <c r="C131" s="25"/>
      <c r="D131" s="25"/>
      <c r="G131" s="2"/>
    </row>
    <row r="132" customFormat="false" ht="12.75" hidden="false" customHeight="true" outlineLevel="0" collapsed="false">
      <c r="B132" s="25"/>
      <c r="C132" s="25"/>
      <c r="D132" s="25"/>
      <c r="G132" s="2"/>
    </row>
    <row r="133" customFormat="false" ht="12.75" hidden="false" customHeight="true" outlineLevel="0" collapsed="false">
      <c r="B133" s="25"/>
      <c r="C133" s="25"/>
      <c r="D133" s="25"/>
      <c r="G133" s="2"/>
    </row>
    <row r="134" customFormat="false" ht="12.75" hidden="false" customHeight="true" outlineLevel="0" collapsed="false">
      <c r="B134" s="25"/>
      <c r="C134" s="25"/>
      <c r="D134" s="25"/>
      <c r="G134" s="2"/>
    </row>
    <row r="135" customFormat="false" ht="12.75" hidden="false" customHeight="true" outlineLevel="0" collapsed="false">
      <c r="B135" s="25"/>
      <c r="C135" s="25"/>
      <c r="D135" s="25"/>
      <c r="G135" s="2"/>
    </row>
    <row r="136" customFormat="false" ht="12.75" hidden="false" customHeight="true" outlineLevel="0" collapsed="false">
      <c r="B136" s="25"/>
      <c r="C136" s="25"/>
      <c r="D136" s="25"/>
      <c r="G136" s="2"/>
    </row>
    <row r="137" customFormat="false" ht="12.75" hidden="false" customHeight="true" outlineLevel="0" collapsed="false">
      <c r="B137" s="25"/>
      <c r="C137" s="25"/>
      <c r="D137" s="25"/>
      <c r="G137" s="2"/>
    </row>
    <row r="138" customFormat="false" ht="12.75" hidden="false" customHeight="true" outlineLevel="0" collapsed="false">
      <c r="B138" s="25"/>
      <c r="C138" s="25"/>
      <c r="D138" s="25"/>
      <c r="G138" s="2"/>
    </row>
    <row r="139" customFormat="false" ht="12.75" hidden="false" customHeight="true" outlineLevel="0" collapsed="false">
      <c r="B139" s="25"/>
      <c r="C139" s="25"/>
      <c r="D139" s="25"/>
      <c r="G139" s="2"/>
    </row>
    <row r="140" customFormat="false" ht="12.75" hidden="false" customHeight="true" outlineLevel="0" collapsed="false">
      <c r="B140" s="25"/>
      <c r="C140" s="25"/>
      <c r="D140" s="25"/>
      <c r="G140" s="2"/>
    </row>
    <row r="141" customFormat="false" ht="12.75" hidden="false" customHeight="true" outlineLevel="0" collapsed="false">
      <c r="B141" s="25"/>
      <c r="C141" s="25"/>
      <c r="D141" s="25"/>
      <c r="G141" s="2"/>
    </row>
    <row r="142" customFormat="false" ht="12.75" hidden="false" customHeight="true" outlineLevel="0" collapsed="false">
      <c r="B142" s="25"/>
      <c r="C142" s="25"/>
      <c r="D142" s="25"/>
      <c r="G142" s="2"/>
    </row>
    <row r="143" customFormat="false" ht="12.75" hidden="false" customHeight="true" outlineLevel="0" collapsed="false">
      <c r="B143" s="25"/>
      <c r="C143" s="25"/>
      <c r="D143" s="25"/>
      <c r="G143" s="2"/>
    </row>
    <row r="144" customFormat="false" ht="12.75" hidden="false" customHeight="true" outlineLevel="0" collapsed="false">
      <c r="B144" s="25"/>
      <c r="C144" s="25"/>
      <c r="D144" s="25"/>
      <c r="G144" s="2"/>
    </row>
    <row r="145" customFormat="false" ht="12.75" hidden="false" customHeight="true" outlineLevel="0" collapsed="false">
      <c r="B145" s="25"/>
      <c r="C145" s="25"/>
      <c r="D145" s="25"/>
      <c r="G145" s="2"/>
    </row>
    <row r="146" customFormat="false" ht="12.75" hidden="false" customHeight="true" outlineLevel="0" collapsed="false">
      <c r="B146" s="25"/>
      <c r="C146" s="25"/>
      <c r="D146" s="25"/>
      <c r="G146" s="2"/>
    </row>
    <row r="147" customFormat="false" ht="12.75" hidden="false" customHeight="true" outlineLevel="0" collapsed="false">
      <c r="B147" s="25"/>
      <c r="C147" s="25"/>
      <c r="D147" s="25"/>
      <c r="G147" s="2"/>
    </row>
    <row r="148" customFormat="false" ht="12.75" hidden="false" customHeight="true" outlineLevel="0" collapsed="false">
      <c r="B148" s="25"/>
      <c r="C148" s="25"/>
      <c r="D148" s="25"/>
      <c r="G148" s="2"/>
    </row>
    <row r="149" customFormat="false" ht="12.75" hidden="false" customHeight="true" outlineLevel="0" collapsed="false">
      <c r="B149" s="25"/>
      <c r="C149" s="25"/>
      <c r="D149" s="25"/>
      <c r="G149" s="2"/>
    </row>
    <row r="150" customFormat="false" ht="12.75" hidden="false" customHeight="true" outlineLevel="0" collapsed="false">
      <c r="B150" s="25"/>
      <c r="C150" s="25"/>
      <c r="D150" s="25"/>
      <c r="G150" s="2"/>
    </row>
    <row r="151" customFormat="false" ht="12.75" hidden="false" customHeight="true" outlineLevel="0" collapsed="false">
      <c r="B151" s="25"/>
      <c r="C151" s="25"/>
      <c r="D151" s="25"/>
      <c r="G151" s="2"/>
    </row>
    <row r="152" customFormat="false" ht="12.75" hidden="false" customHeight="true" outlineLevel="0" collapsed="false">
      <c r="B152" s="25"/>
      <c r="C152" s="25"/>
      <c r="D152" s="25"/>
      <c r="G152" s="2"/>
    </row>
    <row r="153" customFormat="false" ht="12.75" hidden="false" customHeight="true" outlineLevel="0" collapsed="false">
      <c r="B153" s="25"/>
      <c r="C153" s="25"/>
      <c r="D153" s="25"/>
      <c r="G153" s="2"/>
    </row>
    <row r="154" customFormat="false" ht="12.75" hidden="false" customHeight="true" outlineLevel="0" collapsed="false">
      <c r="B154" s="25"/>
      <c r="C154" s="25"/>
      <c r="D154" s="25"/>
      <c r="G154" s="2"/>
    </row>
    <row r="155" customFormat="false" ht="12.75" hidden="false" customHeight="true" outlineLevel="0" collapsed="false">
      <c r="B155" s="25"/>
      <c r="C155" s="25"/>
      <c r="D155" s="25"/>
      <c r="G155" s="2"/>
    </row>
    <row r="156" customFormat="false" ht="12.75" hidden="false" customHeight="true" outlineLevel="0" collapsed="false">
      <c r="B156" s="25"/>
      <c r="C156" s="25"/>
      <c r="D156" s="25"/>
      <c r="G156" s="2"/>
    </row>
    <row r="157" customFormat="false" ht="12.75" hidden="false" customHeight="true" outlineLevel="0" collapsed="false">
      <c r="B157" s="25"/>
      <c r="C157" s="25"/>
      <c r="D157" s="25"/>
      <c r="G157" s="2"/>
    </row>
    <row r="158" customFormat="false" ht="12.75" hidden="false" customHeight="true" outlineLevel="0" collapsed="false">
      <c r="B158" s="25"/>
      <c r="C158" s="25"/>
      <c r="D158" s="25"/>
      <c r="G158" s="2"/>
    </row>
    <row r="159" customFormat="false" ht="12.75" hidden="false" customHeight="true" outlineLevel="0" collapsed="false">
      <c r="B159" s="25"/>
      <c r="C159" s="25"/>
      <c r="D159" s="25"/>
      <c r="G159" s="2"/>
    </row>
    <row r="160" customFormat="false" ht="12.75" hidden="false" customHeight="true" outlineLevel="0" collapsed="false">
      <c r="B160" s="25"/>
      <c r="C160" s="25"/>
      <c r="D160" s="25"/>
      <c r="G160" s="2"/>
    </row>
    <row r="161" customFormat="false" ht="12.75" hidden="false" customHeight="true" outlineLevel="0" collapsed="false">
      <c r="B161" s="25"/>
      <c r="C161" s="25"/>
      <c r="D161" s="25"/>
      <c r="G161" s="2"/>
    </row>
    <row r="162" customFormat="false" ht="12.75" hidden="false" customHeight="true" outlineLevel="0" collapsed="false">
      <c r="B162" s="25"/>
      <c r="C162" s="25"/>
      <c r="D162" s="25"/>
      <c r="G162" s="2"/>
    </row>
    <row r="163" customFormat="false" ht="12.75" hidden="false" customHeight="true" outlineLevel="0" collapsed="false">
      <c r="B163" s="25"/>
      <c r="C163" s="25"/>
      <c r="D163" s="25"/>
      <c r="G163" s="2"/>
    </row>
    <row r="164" customFormat="false" ht="12.75" hidden="false" customHeight="true" outlineLevel="0" collapsed="false">
      <c r="B164" s="25"/>
      <c r="C164" s="25"/>
      <c r="D164" s="25"/>
      <c r="G164" s="2"/>
    </row>
    <row r="165" customFormat="false" ht="12.75" hidden="false" customHeight="true" outlineLevel="0" collapsed="false">
      <c r="B165" s="25"/>
      <c r="C165" s="25"/>
      <c r="D165" s="25"/>
      <c r="G165" s="2"/>
    </row>
    <row r="166" customFormat="false" ht="12.75" hidden="false" customHeight="true" outlineLevel="0" collapsed="false">
      <c r="B166" s="25"/>
      <c r="C166" s="25"/>
      <c r="D166" s="25"/>
      <c r="G166" s="2"/>
    </row>
    <row r="167" customFormat="false" ht="12.75" hidden="false" customHeight="true" outlineLevel="0" collapsed="false">
      <c r="B167" s="25"/>
      <c r="C167" s="25"/>
      <c r="D167" s="25"/>
      <c r="G167" s="2"/>
    </row>
    <row r="168" customFormat="false" ht="12.75" hidden="false" customHeight="true" outlineLevel="0" collapsed="false">
      <c r="B168" s="25"/>
      <c r="C168" s="25"/>
      <c r="D168" s="25"/>
      <c r="G168" s="2"/>
    </row>
    <row r="169" customFormat="false" ht="12.75" hidden="false" customHeight="true" outlineLevel="0" collapsed="false">
      <c r="B169" s="25"/>
      <c r="C169" s="25"/>
      <c r="D169" s="25"/>
      <c r="G169" s="2"/>
    </row>
    <row r="170" customFormat="false" ht="12.75" hidden="false" customHeight="true" outlineLevel="0" collapsed="false">
      <c r="B170" s="25"/>
      <c r="C170" s="25"/>
      <c r="D170" s="25"/>
      <c r="G170" s="2"/>
    </row>
    <row r="171" customFormat="false" ht="12.75" hidden="false" customHeight="true" outlineLevel="0" collapsed="false">
      <c r="B171" s="25"/>
      <c r="C171" s="25"/>
      <c r="D171" s="25"/>
      <c r="G171" s="2"/>
    </row>
    <row r="172" customFormat="false" ht="12.75" hidden="false" customHeight="true" outlineLevel="0" collapsed="false">
      <c r="B172" s="25"/>
      <c r="C172" s="25"/>
      <c r="D172" s="25"/>
      <c r="G172" s="2"/>
    </row>
    <row r="173" customFormat="false" ht="12.75" hidden="false" customHeight="true" outlineLevel="0" collapsed="false">
      <c r="B173" s="25"/>
      <c r="C173" s="25"/>
      <c r="D173" s="25"/>
      <c r="G173" s="2"/>
    </row>
    <row r="174" customFormat="false" ht="12.75" hidden="false" customHeight="true" outlineLevel="0" collapsed="false">
      <c r="B174" s="25"/>
      <c r="C174" s="25"/>
      <c r="D174" s="25"/>
      <c r="G174" s="2"/>
    </row>
    <row r="175" customFormat="false" ht="12.75" hidden="false" customHeight="true" outlineLevel="0" collapsed="false">
      <c r="B175" s="25"/>
      <c r="C175" s="25"/>
      <c r="D175" s="25"/>
      <c r="G175" s="2"/>
    </row>
    <row r="176" customFormat="false" ht="12.75" hidden="false" customHeight="true" outlineLevel="0" collapsed="false">
      <c r="B176" s="25"/>
      <c r="C176" s="25"/>
      <c r="D176" s="25"/>
      <c r="G176" s="2"/>
    </row>
    <row r="177" customFormat="false" ht="12.75" hidden="false" customHeight="true" outlineLevel="0" collapsed="false">
      <c r="B177" s="25"/>
      <c r="C177" s="25"/>
      <c r="D177" s="25"/>
      <c r="G177" s="2"/>
    </row>
    <row r="178" customFormat="false" ht="12.75" hidden="false" customHeight="true" outlineLevel="0" collapsed="false">
      <c r="B178" s="25"/>
      <c r="C178" s="25"/>
      <c r="D178" s="25"/>
      <c r="G178" s="2"/>
    </row>
    <row r="179" customFormat="false" ht="12.75" hidden="false" customHeight="true" outlineLevel="0" collapsed="false">
      <c r="B179" s="25"/>
      <c r="C179" s="25"/>
      <c r="D179" s="25"/>
      <c r="G179" s="2"/>
    </row>
    <row r="180" customFormat="false" ht="12.75" hidden="false" customHeight="true" outlineLevel="0" collapsed="false">
      <c r="B180" s="25"/>
      <c r="C180" s="25"/>
      <c r="D180" s="25"/>
      <c r="G180" s="2"/>
    </row>
    <row r="181" customFormat="false" ht="12.75" hidden="false" customHeight="true" outlineLevel="0" collapsed="false">
      <c r="B181" s="25"/>
      <c r="C181" s="25"/>
      <c r="D181" s="25"/>
      <c r="G181" s="2"/>
    </row>
    <row r="182" customFormat="false" ht="12.75" hidden="false" customHeight="true" outlineLevel="0" collapsed="false">
      <c r="B182" s="25"/>
      <c r="C182" s="25"/>
      <c r="D182" s="25"/>
      <c r="G182" s="2"/>
    </row>
    <row r="183" customFormat="false" ht="12.75" hidden="false" customHeight="true" outlineLevel="0" collapsed="false">
      <c r="B183" s="25"/>
      <c r="C183" s="25"/>
      <c r="D183" s="25"/>
      <c r="G183" s="2"/>
    </row>
    <row r="184" customFormat="false" ht="12.75" hidden="false" customHeight="true" outlineLevel="0" collapsed="false">
      <c r="B184" s="25"/>
      <c r="C184" s="25"/>
      <c r="D184" s="25"/>
      <c r="G184" s="2"/>
    </row>
    <row r="185" customFormat="false" ht="12.75" hidden="false" customHeight="true" outlineLevel="0" collapsed="false">
      <c r="B185" s="25"/>
      <c r="C185" s="25"/>
      <c r="D185" s="25"/>
      <c r="G185" s="2"/>
    </row>
    <row r="186" customFormat="false" ht="12.75" hidden="false" customHeight="true" outlineLevel="0" collapsed="false">
      <c r="B186" s="25"/>
      <c r="C186" s="25"/>
      <c r="D186" s="25"/>
      <c r="G186" s="2"/>
    </row>
    <row r="187" customFormat="false" ht="12.75" hidden="false" customHeight="true" outlineLevel="0" collapsed="false">
      <c r="B187" s="25"/>
      <c r="C187" s="25"/>
      <c r="D187" s="25"/>
      <c r="G187" s="2"/>
    </row>
    <row r="188" customFormat="false" ht="12.75" hidden="false" customHeight="true" outlineLevel="0" collapsed="false">
      <c r="B188" s="25"/>
      <c r="C188" s="25"/>
      <c r="D188" s="25"/>
      <c r="G188" s="2"/>
    </row>
    <row r="189" customFormat="false" ht="12.75" hidden="false" customHeight="true" outlineLevel="0" collapsed="false">
      <c r="B189" s="25"/>
      <c r="C189" s="25"/>
      <c r="D189" s="25"/>
      <c r="G189" s="2"/>
    </row>
    <row r="190" customFormat="false" ht="12.75" hidden="false" customHeight="true" outlineLevel="0" collapsed="false">
      <c r="B190" s="25"/>
      <c r="C190" s="25"/>
      <c r="D190" s="25"/>
      <c r="G190" s="2"/>
    </row>
    <row r="191" customFormat="false" ht="12.75" hidden="false" customHeight="true" outlineLevel="0" collapsed="false">
      <c r="B191" s="25"/>
      <c r="C191" s="25"/>
      <c r="D191" s="25"/>
      <c r="G191" s="2"/>
    </row>
    <row r="192" customFormat="false" ht="12.75" hidden="false" customHeight="true" outlineLevel="0" collapsed="false">
      <c r="B192" s="25"/>
      <c r="C192" s="25"/>
      <c r="D192" s="25"/>
      <c r="G192" s="2"/>
    </row>
    <row r="193" customFormat="false" ht="12.75" hidden="false" customHeight="true" outlineLevel="0" collapsed="false">
      <c r="B193" s="25"/>
      <c r="C193" s="25"/>
      <c r="D193" s="25"/>
      <c r="G193" s="2"/>
    </row>
    <row r="194" customFormat="false" ht="12.75" hidden="false" customHeight="true" outlineLevel="0" collapsed="false">
      <c r="B194" s="25"/>
      <c r="C194" s="25"/>
      <c r="D194" s="25"/>
      <c r="G194" s="2"/>
    </row>
    <row r="195" customFormat="false" ht="12.75" hidden="false" customHeight="true" outlineLevel="0" collapsed="false">
      <c r="B195" s="25"/>
      <c r="C195" s="25"/>
      <c r="D195" s="25"/>
      <c r="G195" s="2"/>
    </row>
    <row r="196" customFormat="false" ht="12.75" hidden="false" customHeight="true" outlineLevel="0" collapsed="false">
      <c r="B196" s="25"/>
      <c r="C196" s="25"/>
      <c r="D196" s="25"/>
      <c r="G196" s="2"/>
    </row>
    <row r="197" customFormat="false" ht="12.75" hidden="false" customHeight="true" outlineLevel="0" collapsed="false">
      <c r="B197" s="25"/>
      <c r="C197" s="25"/>
      <c r="D197" s="25"/>
      <c r="G197" s="2"/>
    </row>
    <row r="198" customFormat="false" ht="12.75" hidden="false" customHeight="true" outlineLevel="0" collapsed="false">
      <c r="B198" s="25"/>
      <c r="C198" s="25"/>
      <c r="D198" s="25"/>
      <c r="G198" s="2"/>
    </row>
    <row r="199" customFormat="false" ht="12.75" hidden="false" customHeight="true" outlineLevel="0" collapsed="false">
      <c r="B199" s="25"/>
      <c r="C199" s="25"/>
      <c r="D199" s="25"/>
      <c r="G199" s="2"/>
    </row>
    <row r="200" customFormat="false" ht="12.75" hidden="false" customHeight="true" outlineLevel="0" collapsed="false">
      <c r="B200" s="25"/>
      <c r="C200" s="25"/>
      <c r="D200" s="25"/>
      <c r="G200" s="2"/>
    </row>
    <row r="201" customFormat="false" ht="12.75" hidden="false" customHeight="true" outlineLevel="0" collapsed="false">
      <c r="B201" s="25"/>
      <c r="C201" s="25"/>
      <c r="D201" s="25"/>
      <c r="G201" s="2"/>
    </row>
    <row r="202" customFormat="false" ht="12.75" hidden="false" customHeight="true" outlineLevel="0" collapsed="false">
      <c r="B202" s="25"/>
      <c r="C202" s="25"/>
      <c r="D202" s="25"/>
      <c r="G202" s="2"/>
    </row>
    <row r="203" customFormat="false" ht="12.75" hidden="false" customHeight="true" outlineLevel="0" collapsed="false">
      <c r="B203" s="25"/>
      <c r="C203" s="25"/>
      <c r="D203" s="25"/>
      <c r="G203" s="2"/>
    </row>
    <row r="204" customFormat="false" ht="12.75" hidden="false" customHeight="true" outlineLevel="0" collapsed="false">
      <c r="B204" s="25"/>
      <c r="C204" s="25"/>
      <c r="D204" s="25"/>
      <c r="G204" s="2"/>
    </row>
    <row r="205" customFormat="false" ht="12.75" hidden="false" customHeight="true" outlineLevel="0" collapsed="false">
      <c r="B205" s="25"/>
      <c r="C205" s="25"/>
      <c r="D205" s="25"/>
      <c r="G205" s="2"/>
    </row>
    <row r="206" customFormat="false" ht="12.75" hidden="false" customHeight="true" outlineLevel="0" collapsed="false">
      <c r="B206" s="25"/>
      <c r="C206" s="25"/>
      <c r="D206" s="25"/>
      <c r="G206" s="2"/>
    </row>
    <row r="207" customFormat="false" ht="12.75" hidden="false" customHeight="true" outlineLevel="0" collapsed="false">
      <c r="B207" s="25"/>
      <c r="C207" s="25"/>
      <c r="D207" s="25"/>
      <c r="G207" s="2"/>
    </row>
    <row r="208" customFormat="false" ht="12.75" hidden="false" customHeight="true" outlineLevel="0" collapsed="false">
      <c r="B208" s="25"/>
      <c r="C208" s="25"/>
      <c r="D208" s="25"/>
      <c r="G208" s="2"/>
    </row>
    <row r="209" customFormat="false" ht="12.75" hidden="false" customHeight="true" outlineLevel="0" collapsed="false">
      <c r="B209" s="25"/>
      <c r="C209" s="25"/>
      <c r="D209" s="25"/>
      <c r="G209" s="2"/>
    </row>
    <row r="210" customFormat="false" ht="12.75" hidden="false" customHeight="true" outlineLevel="0" collapsed="false">
      <c r="B210" s="25"/>
      <c r="C210" s="25"/>
      <c r="D210" s="25"/>
      <c r="G210" s="2"/>
    </row>
    <row r="211" customFormat="false" ht="12.75" hidden="false" customHeight="true" outlineLevel="0" collapsed="false">
      <c r="B211" s="25"/>
      <c r="C211" s="25"/>
      <c r="D211" s="25"/>
      <c r="G211" s="2"/>
    </row>
    <row r="212" customFormat="false" ht="12.75" hidden="false" customHeight="true" outlineLevel="0" collapsed="false">
      <c r="B212" s="25"/>
      <c r="C212" s="25"/>
      <c r="D212" s="25"/>
      <c r="G212" s="2"/>
    </row>
    <row r="213" customFormat="false" ht="12.75" hidden="false" customHeight="true" outlineLevel="0" collapsed="false">
      <c r="B213" s="25"/>
      <c r="C213" s="25"/>
      <c r="D213" s="25"/>
      <c r="G213" s="2"/>
    </row>
    <row r="214" customFormat="false" ht="12.75" hidden="false" customHeight="true" outlineLevel="0" collapsed="false">
      <c r="B214" s="25"/>
      <c r="C214" s="25"/>
      <c r="D214" s="25"/>
      <c r="G214" s="2"/>
    </row>
    <row r="215" customFormat="false" ht="12.75" hidden="false" customHeight="true" outlineLevel="0" collapsed="false">
      <c r="B215" s="25"/>
      <c r="C215" s="25"/>
      <c r="D215" s="25"/>
      <c r="G215" s="2"/>
    </row>
    <row r="216" customFormat="false" ht="12.75" hidden="false" customHeight="true" outlineLevel="0" collapsed="false">
      <c r="B216" s="25"/>
      <c r="C216" s="25"/>
      <c r="D216" s="25"/>
      <c r="G216" s="2"/>
    </row>
    <row r="217" customFormat="false" ht="12.75" hidden="false" customHeight="true" outlineLevel="0" collapsed="false">
      <c r="B217" s="25"/>
      <c r="C217" s="25"/>
      <c r="D217" s="25"/>
      <c r="G217" s="2"/>
    </row>
    <row r="218" customFormat="false" ht="12.75" hidden="false" customHeight="true" outlineLevel="0" collapsed="false">
      <c r="B218" s="25"/>
      <c r="C218" s="25"/>
      <c r="D218" s="25"/>
      <c r="G218" s="2"/>
    </row>
    <row r="219" customFormat="false" ht="12.75" hidden="false" customHeight="true" outlineLevel="0" collapsed="false">
      <c r="B219" s="25"/>
      <c r="C219" s="25"/>
      <c r="D219" s="25"/>
      <c r="G219" s="2"/>
    </row>
    <row r="220" customFormat="false" ht="12.75" hidden="false" customHeight="true" outlineLevel="0" collapsed="false">
      <c r="B220" s="25"/>
      <c r="C220" s="25"/>
      <c r="D220" s="25"/>
      <c r="G220" s="2"/>
    </row>
    <row r="221" customFormat="false" ht="12.75" hidden="false" customHeight="true" outlineLevel="0" collapsed="false">
      <c r="B221" s="25"/>
      <c r="C221" s="25"/>
      <c r="D221" s="25"/>
      <c r="G221" s="2"/>
    </row>
    <row r="222" customFormat="false" ht="12.75" hidden="false" customHeight="true" outlineLevel="0" collapsed="false">
      <c r="B222" s="25"/>
      <c r="C222" s="25"/>
      <c r="D222" s="25"/>
      <c r="G222" s="2"/>
    </row>
    <row r="223" customFormat="false" ht="12.75" hidden="false" customHeight="true" outlineLevel="0" collapsed="false">
      <c r="B223" s="25"/>
      <c r="C223" s="25"/>
      <c r="D223" s="25"/>
      <c r="G223" s="2"/>
    </row>
    <row r="224" customFormat="false" ht="12.75" hidden="false" customHeight="true" outlineLevel="0" collapsed="false">
      <c r="B224" s="25"/>
      <c r="C224" s="25"/>
      <c r="D224" s="25"/>
      <c r="G224" s="2"/>
    </row>
    <row r="225" customFormat="false" ht="12.75" hidden="false" customHeight="true" outlineLevel="0" collapsed="false">
      <c r="B225" s="25"/>
      <c r="C225" s="25"/>
      <c r="D225" s="25"/>
      <c r="G225" s="2"/>
    </row>
    <row r="226" customFormat="false" ht="12.75" hidden="false" customHeight="true" outlineLevel="0" collapsed="false">
      <c r="B226" s="25"/>
      <c r="C226" s="25"/>
      <c r="D226" s="25"/>
      <c r="G226" s="2"/>
    </row>
    <row r="227" customFormat="false" ht="12.75" hidden="false" customHeight="true" outlineLevel="0" collapsed="false">
      <c r="B227" s="25"/>
      <c r="C227" s="25"/>
      <c r="D227" s="25"/>
      <c r="G227" s="2"/>
    </row>
    <row r="228" customFormat="false" ht="12.75" hidden="false" customHeight="true" outlineLevel="0" collapsed="false">
      <c r="B228" s="25"/>
      <c r="C228" s="25"/>
      <c r="D228" s="25"/>
      <c r="G228" s="2"/>
    </row>
    <row r="229" customFormat="false" ht="12.75" hidden="false" customHeight="true" outlineLevel="0" collapsed="false">
      <c r="B229" s="25"/>
      <c r="C229" s="25"/>
      <c r="D229" s="25"/>
      <c r="G229" s="2"/>
    </row>
    <row r="230" customFormat="false" ht="12.75" hidden="false" customHeight="true" outlineLevel="0" collapsed="false">
      <c r="B230" s="25"/>
      <c r="C230" s="25"/>
      <c r="D230" s="25"/>
      <c r="G230" s="2"/>
    </row>
    <row r="231" customFormat="false" ht="12.75" hidden="false" customHeight="true" outlineLevel="0" collapsed="false">
      <c r="B231" s="25"/>
      <c r="C231" s="25"/>
      <c r="D231" s="25"/>
      <c r="G231" s="2"/>
    </row>
    <row r="232" customFormat="false" ht="12.75" hidden="false" customHeight="true" outlineLevel="0" collapsed="false">
      <c r="B232" s="25"/>
      <c r="C232" s="25"/>
      <c r="D232" s="25"/>
      <c r="G232" s="2"/>
    </row>
    <row r="233" customFormat="false" ht="12.75" hidden="false" customHeight="true" outlineLevel="0" collapsed="false">
      <c r="B233" s="25"/>
      <c r="C233" s="25"/>
      <c r="D233" s="25"/>
      <c r="G233" s="2"/>
    </row>
    <row r="234" customFormat="false" ht="12.75" hidden="false" customHeight="true" outlineLevel="0" collapsed="false">
      <c r="B234" s="25"/>
      <c r="C234" s="25"/>
      <c r="D234" s="25"/>
      <c r="G234" s="2"/>
    </row>
    <row r="235" customFormat="false" ht="12.75" hidden="false" customHeight="true" outlineLevel="0" collapsed="false">
      <c r="B235" s="25"/>
      <c r="C235" s="25"/>
      <c r="D235" s="25"/>
      <c r="G235" s="2"/>
    </row>
    <row r="236" customFormat="false" ht="12.75" hidden="false" customHeight="true" outlineLevel="0" collapsed="false">
      <c r="B236" s="25"/>
      <c r="C236" s="25"/>
      <c r="D236" s="25"/>
      <c r="G236" s="2"/>
    </row>
    <row r="237" customFormat="false" ht="12.75" hidden="false" customHeight="true" outlineLevel="0" collapsed="false">
      <c r="B237" s="25"/>
      <c r="C237" s="25"/>
      <c r="D237" s="25"/>
      <c r="G237" s="2"/>
    </row>
    <row r="238" customFormat="false" ht="12.75" hidden="false" customHeight="true" outlineLevel="0" collapsed="false">
      <c r="B238" s="25"/>
      <c r="C238" s="25"/>
      <c r="D238" s="25"/>
      <c r="G238" s="2"/>
    </row>
    <row r="239" customFormat="false" ht="12.75" hidden="false" customHeight="true" outlineLevel="0" collapsed="false">
      <c r="B239" s="25"/>
      <c r="C239" s="25"/>
      <c r="D239" s="25"/>
      <c r="G239" s="2"/>
    </row>
    <row r="240" customFormat="false" ht="12.75" hidden="false" customHeight="true" outlineLevel="0" collapsed="false">
      <c r="B240" s="25"/>
      <c r="C240" s="25"/>
      <c r="D240" s="25"/>
      <c r="G240" s="2"/>
    </row>
    <row r="241" customFormat="false" ht="12.75" hidden="false" customHeight="true" outlineLevel="0" collapsed="false">
      <c r="B241" s="25"/>
      <c r="C241" s="25"/>
      <c r="D241" s="25"/>
      <c r="G241" s="2"/>
    </row>
    <row r="242" customFormat="false" ht="12.75" hidden="false" customHeight="true" outlineLevel="0" collapsed="false">
      <c r="B242" s="25"/>
      <c r="C242" s="25"/>
      <c r="D242" s="25"/>
      <c r="G242" s="2"/>
    </row>
    <row r="243" customFormat="false" ht="12.75" hidden="false" customHeight="true" outlineLevel="0" collapsed="false">
      <c r="B243" s="25"/>
      <c r="C243" s="25"/>
      <c r="D243" s="25"/>
      <c r="G243" s="2"/>
    </row>
    <row r="244" customFormat="false" ht="12.75" hidden="false" customHeight="true" outlineLevel="0" collapsed="false">
      <c r="B244" s="25"/>
      <c r="C244" s="25"/>
      <c r="D244" s="25"/>
      <c r="G244" s="2"/>
    </row>
    <row r="245" customFormat="false" ht="12.75" hidden="false" customHeight="true" outlineLevel="0" collapsed="false">
      <c r="B245" s="25"/>
      <c r="C245" s="25"/>
      <c r="D245" s="25"/>
      <c r="G245" s="2"/>
    </row>
    <row r="246" customFormat="false" ht="12.75" hidden="false" customHeight="true" outlineLevel="0" collapsed="false">
      <c r="B246" s="25"/>
      <c r="C246" s="25"/>
      <c r="D246" s="25"/>
      <c r="G246" s="2"/>
    </row>
    <row r="247" customFormat="false" ht="12.75" hidden="false" customHeight="true" outlineLevel="0" collapsed="false">
      <c r="B247" s="25"/>
      <c r="C247" s="25"/>
      <c r="D247" s="25"/>
      <c r="G247" s="2"/>
    </row>
    <row r="248" customFormat="false" ht="12.75" hidden="false" customHeight="true" outlineLevel="0" collapsed="false">
      <c r="B248" s="25"/>
      <c r="C248" s="25"/>
      <c r="D248" s="25"/>
      <c r="G248" s="2"/>
    </row>
    <row r="249" customFormat="false" ht="12.75" hidden="false" customHeight="true" outlineLevel="0" collapsed="false">
      <c r="B249" s="25"/>
      <c r="C249" s="25"/>
      <c r="D249" s="25"/>
      <c r="G249" s="2"/>
    </row>
    <row r="250" customFormat="false" ht="12.75" hidden="false" customHeight="true" outlineLevel="0" collapsed="false">
      <c r="B250" s="25"/>
      <c r="C250" s="25"/>
      <c r="D250" s="25"/>
      <c r="G250" s="2"/>
    </row>
    <row r="251" customFormat="false" ht="12.75" hidden="false" customHeight="true" outlineLevel="0" collapsed="false">
      <c r="B251" s="25"/>
      <c r="C251" s="25"/>
      <c r="D251" s="25"/>
      <c r="G251" s="2"/>
    </row>
    <row r="252" customFormat="false" ht="12.75" hidden="false" customHeight="true" outlineLevel="0" collapsed="false">
      <c r="B252" s="25"/>
      <c r="C252" s="25"/>
      <c r="D252" s="25"/>
      <c r="G252" s="2"/>
    </row>
    <row r="253" customFormat="false" ht="12.75" hidden="false" customHeight="true" outlineLevel="0" collapsed="false">
      <c r="B253" s="25"/>
      <c r="C253" s="25"/>
      <c r="D253" s="25"/>
      <c r="G253" s="2"/>
    </row>
    <row r="254" customFormat="false" ht="12.75" hidden="false" customHeight="true" outlineLevel="0" collapsed="false">
      <c r="B254" s="25"/>
      <c r="C254" s="25"/>
      <c r="D254" s="25"/>
      <c r="G254" s="2"/>
    </row>
    <row r="255" customFormat="false" ht="12.75" hidden="false" customHeight="true" outlineLevel="0" collapsed="false">
      <c r="B255" s="25"/>
      <c r="C255" s="25"/>
      <c r="D255" s="25"/>
      <c r="G255" s="2"/>
    </row>
    <row r="256" customFormat="false" ht="12.75" hidden="false" customHeight="true" outlineLevel="0" collapsed="false">
      <c r="B256" s="25"/>
      <c r="C256" s="25"/>
      <c r="D256" s="25"/>
      <c r="G256" s="2"/>
    </row>
    <row r="257" customFormat="false" ht="12.75" hidden="false" customHeight="true" outlineLevel="0" collapsed="false">
      <c r="B257" s="25"/>
      <c r="C257" s="25"/>
      <c r="D257" s="25"/>
      <c r="G257" s="2"/>
    </row>
    <row r="258" customFormat="false" ht="12.75" hidden="false" customHeight="true" outlineLevel="0" collapsed="false">
      <c r="B258" s="25"/>
      <c r="C258" s="25"/>
      <c r="D258" s="25"/>
      <c r="G258" s="2"/>
    </row>
    <row r="259" customFormat="false" ht="12.75" hidden="false" customHeight="true" outlineLevel="0" collapsed="false">
      <c r="B259" s="25"/>
      <c r="C259" s="25"/>
      <c r="D259" s="25"/>
      <c r="G259" s="2"/>
    </row>
    <row r="260" customFormat="false" ht="12.75" hidden="false" customHeight="true" outlineLevel="0" collapsed="false">
      <c r="B260" s="25"/>
      <c r="C260" s="25"/>
      <c r="D260" s="25"/>
      <c r="G260" s="2"/>
    </row>
    <row r="261" customFormat="false" ht="12.75" hidden="false" customHeight="true" outlineLevel="0" collapsed="false">
      <c r="B261" s="25"/>
      <c r="C261" s="25"/>
      <c r="D261" s="25"/>
      <c r="G261" s="2"/>
    </row>
    <row r="262" customFormat="false" ht="12.75" hidden="false" customHeight="true" outlineLevel="0" collapsed="false">
      <c r="B262" s="25"/>
      <c r="C262" s="25"/>
      <c r="D262" s="25"/>
      <c r="G262" s="2"/>
    </row>
    <row r="263" customFormat="false" ht="12.75" hidden="false" customHeight="true" outlineLevel="0" collapsed="false">
      <c r="B263" s="25"/>
      <c r="C263" s="25"/>
      <c r="D263" s="25"/>
      <c r="G263" s="2"/>
    </row>
    <row r="264" customFormat="false" ht="12.75" hidden="false" customHeight="true" outlineLevel="0" collapsed="false">
      <c r="B264" s="25"/>
      <c r="C264" s="25"/>
      <c r="D264" s="25"/>
      <c r="G264" s="2"/>
    </row>
    <row r="265" customFormat="false" ht="12.75" hidden="false" customHeight="true" outlineLevel="0" collapsed="false">
      <c r="B265" s="25"/>
      <c r="C265" s="25"/>
      <c r="D265" s="25"/>
      <c r="G265" s="2"/>
    </row>
    <row r="266" customFormat="false" ht="12.75" hidden="false" customHeight="true" outlineLevel="0" collapsed="false">
      <c r="B266" s="25"/>
      <c r="C266" s="25"/>
      <c r="D266" s="25"/>
      <c r="G266" s="2"/>
    </row>
    <row r="267" customFormat="false" ht="12.75" hidden="false" customHeight="true" outlineLevel="0" collapsed="false">
      <c r="B267" s="25"/>
      <c r="C267" s="25"/>
      <c r="D267" s="25"/>
      <c r="G267" s="2"/>
    </row>
    <row r="268" customFormat="false" ht="12.75" hidden="false" customHeight="true" outlineLevel="0" collapsed="false">
      <c r="B268" s="25"/>
      <c r="C268" s="25"/>
      <c r="D268" s="25"/>
      <c r="G268" s="2"/>
    </row>
    <row r="269" customFormat="false" ht="12.75" hidden="false" customHeight="true" outlineLevel="0" collapsed="false">
      <c r="B269" s="25"/>
      <c r="C269" s="25"/>
      <c r="D269" s="25"/>
      <c r="G269" s="2"/>
    </row>
    <row r="270" customFormat="false" ht="12.75" hidden="false" customHeight="true" outlineLevel="0" collapsed="false">
      <c r="B270" s="25"/>
      <c r="C270" s="25"/>
      <c r="D270" s="25"/>
      <c r="G270" s="2"/>
    </row>
    <row r="271" customFormat="false" ht="12.75" hidden="false" customHeight="true" outlineLevel="0" collapsed="false">
      <c r="B271" s="25"/>
      <c r="C271" s="25"/>
      <c r="D271" s="25"/>
      <c r="G271" s="2"/>
    </row>
    <row r="272" customFormat="false" ht="12.75" hidden="false" customHeight="true" outlineLevel="0" collapsed="false">
      <c r="B272" s="25"/>
      <c r="C272" s="25"/>
      <c r="D272" s="25"/>
      <c r="G272" s="2"/>
    </row>
    <row r="273" customFormat="false" ht="12.75" hidden="false" customHeight="true" outlineLevel="0" collapsed="false">
      <c r="B273" s="25"/>
      <c r="C273" s="25"/>
      <c r="D273" s="25"/>
      <c r="G273" s="2"/>
    </row>
    <row r="274" customFormat="false" ht="12.75" hidden="false" customHeight="true" outlineLevel="0" collapsed="false">
      <c r="B274" s="25"/>
      <c r="C274" s="25"/>
      <c r="D274" s="25"/>
      <c r="G274" s="2"/>
    </row>
    <row r="275" customFormat="false" ht="12.75" hidden="false" customHeight="true" outlineLevel="0" collapsed="false">
      <c r="B275" s="25"/>
      <c r="C275" s="25"/>
      <c r="D275" s="25"/>
      <c r="G275" s="2"/>
    </row>
    <row r="276" customFormat="false" ht="12.75" hidden="false" customHeight="true" outlineLevel="0" collapsed="false">
      <c r="B276" s="25"/>
      <c r="C276" s="25"/>
      <c r="D276" s="25"/>
      <c r="G276" s="2"/>
    </row>
    <row r="277" customFormat="false" ht="12.75" hidden="false" customHeight="true" outlineLevel="0" collapsed="false">
      <c r="B277" s="25"/>
      <c r="C277" s="25"/>
      <c r="D277" s="25"/>
      <c r="G277" s="2"/>
    </row>
    <row r="278" customFormat="false" ht="12.75" hidden="false" customHeight="true" outlineLevel="0" collapsed="false">
      <c r="B278" s="25"/>
      <c r="C278" s="25"/>
      <c r="D278" s="25"/>
      <c r="G278" s="2"/>
    </row>
    <row r="279" customFormat="false" ht="12.75" hidden="false" customHeight="true" outlineLevel="0" collapsed="false">
      <c r="B279" s="25"/>
      <c r="C279" s="25"/>
      <c r="D279" s="25"/>
      <c r="G279" s="2"/>
    </row>
    <row r="280" customFormat="false" ht="12.75" hidden="false" customHeight="true" outlineLevel="0" collapsed="false">
      <c r="B280" s="25"/>
      <c r="C280" s="25"/>
      <c r="D280" s="25"/>
      <c r="G280" s="2"/>
    </row>
    <row r="281" customFormat="false" ht="12.75" hidden="false" customHeight="true" outlineLevel="0" collapsed="false">
      <c r="B281" s="25"/>
      <c r="C281" s="25"/>
      <c r="D281" s="25"/>
      <c r="G281" s="2"/>
    </row>
    <row r="282" customFormat="false" ht="12.75" hidden="false" customHeight="true" outlineLevel="0" collapsed="false">
      <c r="B282" s="25"/>
      <c r="C282" s="25"/>
      <c r="D282" s="25"/>
      <c r="G282" s="2"/>
    </row>
    <row r="283" customFormat="false" ht="12.75" hidden="false" customHeight="true" outlineLevel="0" collapsed="false">
      <c r="B283" s="25"/>
      <c r="C283" s="25"/>
      <c r="D283" s="25"/>
      <c r="G283" s="2"/>
    </row>
    <row r="284" customFormat="false" ht="12.75" hidden="false" customHeight="true" outlineLevel="0" collapsed="false">
      <c r="B284" s="25"/>
      <c r="C284" s="25"/>
      <c r="D284" s="25"/>
      <c r="G284" s="2"/>
    </row>
    <row r="285" customFormat="false" ht="12.75" hidden="false" customHeight="true" outlineLevel="0" collapsed="false">
      <c r="B285" s="25"/>
      <c r="C285" s="25"/>
      <c r="D285" s="25"/>
      <c r="G285" s="2"/>
    </row>
    <row r="286" customFormat="false" ht="12.75" hidden="false" customHeight="true" outlineLevel="0" collapsed="false">
      <c r="B286" s="25"/>
      <c r="C286" s="25"/>
      <c r="D286" s="25"/>
      <c r="G286" s="2"/>
    </row>
    <row r="287" customFormat="false" ht="12.75" hidden="false" customHeight="true" outlineLevel="0" collapsed="false">
      <c r="B287" s="25"/>
      <c r="C287" s="25"/>
      <c r="D287" s="25"/>
      <c r="G287" s="2"/>
    </row>
    <row r="288" customFormat="false" ht="12.75" hidden="false" customHeight="true" outlineLevel="0" collapsed="false">
      <c r="B288" s="25"/>
      <c r="C288" s="25"/>
      <c r="D288" s="25"/>
      <c r="G288" s="2"/>
    </row>
    <row r="289" customFormat="false" ht="12.75" hidden="false" customHeight="true" outlineLevel="0" collapsed="false">
      <c r="B289" s="25"/>
      <c r="C289" s="25"/>
      <c r="D289" s="25"/>
      <c r="G289" s="2"/>
    </row>
    <row r="290" customFormat="false" ht="12.75" hidden="false" customHeight="true" outlineLevel="0" collapsed="false">
      <c r="B290" s="25"/>
      <c r="C290" s="25"/>
      <c r="D290" s="25"/>
      <c r="G290" s="2"/>
    </row>
    <row r="291" customFormat="false" ht="12.75" hidden="false" customHeight="true" outlineLevel="0" collapsed="false">
      <c r="B291" s="25"/>
      <c r="C291" s="25"/>
      <c r="D291" s="25"/>
      <c r="G291" s="2"/>
    </row>
    <row r="292" customFormat="false" ht="12.75" hidden="false" customHeight="true" outlineLevel="0" collapsed="false">
      <c r="B292" s="25"/>
      <c r="C292" s="25"/>
      <c r="D292" s="25"/>
      <c r="G292" s="2"/>
    </row>
    <row r="293" customFormat="false" ht="12.75" hidden="false" customHeight="true" outlineLevel="0" collapsed="false">
      <c r="B293" s="25"/>
      <c r="C293" s="25"/>
      <c r="D293" s="25"/>
      <c r="G293" s="2"/>
    </row>
    <row r="294" customFormat="false" ht="12.75" hidden="false" customHeight="true" outlineLevel="0" collapsed="false">
      <c r="B294" s="25"/>
      <c r="C294" s="25"/>
      <c r="D294" s="25"/>
      <c r="G294" s="2"/>
    </row>
    <row r="295" customFormat="false" ht="12.75" hidden="false" customHeight="true" outlineLevel="0" collapsed="false">
      <c r="B295" s="25"/>
      <c r="C295" s="25"/>
      <c r="D295" s="25"/>
      <c r="G295" s="2"/>
    </row>
    <row r="296" customFormat="false" ht="12.75" hidden="false" customHeight="true" outlineLevel="0" collapsed="false">
      <c r="B296" s="25"/>
      <c r="C296" s="25"/>
      <c r="D296" s="25"/>
      <c r="G296" s="2"/>
    </row>
    <row r="297" customFormat="false" ht="12.75" hidden="false" customHeight="true" outlineLevel="0" collapsed="false">
      <c r="B297" s="25"/>
      <c r="C297" s="25"/>
      <c r="D297" s="25"/>
      <c r="G297" s="2"/>
    </row>
    <row r="298" customFormat="false" ht="12.75" hidden="false" customHeight="true" outlineLevel="0" collapsed="false">
      <c r="B298" s="25"/>
      <c r="C298" s="25"/>
      <c r="D298" s="25"/>
      <c r="G298" s="2"/>
    </row>
    <row r="299" customFormat="false" ht="12.75" hidden="false" customHeight="true" outlineLevel="0" collapsed="false">
      <c r="B299" s="25"/>
      <c r="C299" s="25"/>
      <c r="D299" s="25"/>
      <c r="G299" s="2"/>
    </row>
    <row r="300" customFormat="false" ht="12.75" hidden="false" customHeight="true" outlineLevel="0" collapsed="false">
      <c r="B300" s="25"/>
      <c r="C300" s="25"/>
      <c r="D300" s="25"/>
      <c r="G300" s="2"/>
    </row>
    <row r="301" customFormat="false" ht="12.75" hidden="false" customHeight="true" outlineLevel="0" collapsed="false">
      <c r="B301" s="25"/>
      <c r="C301" s="25"/>
      <c r="D301" s="25"/>
      <c r="G301" s="2"/>
    </row>
    <row r="302" customFormat="false" ht="12.75" hidden="false" customHeight="true" outlineLevel="0" collapsed="false">
      <c r="B302" s="25"/>
      <c r="C302" s="25"/>
      <c r="D302" s="25"/>
      <c r="G302" s="2"/>
    </row>
    <row r="303" customFormat="false" ht="12.75" hidden="false" customHeight="true" outlineLevel="0" collapsed="false">
      <c r="B303" s="25"/>
      <c r="C303" s="25"/>
      <c r="D303" s="25"/>
      <c r="G303" s="2"/>
    </row>
    <row r="304" customFormat="false" ht="12.75" hidden="false" customHeight="true" outlineLevel="0" collapsed="false">
      <c r="B304" s="25"/>
      <c r="C304" s="25"/>
      <c r="D304" s="25"/>
      <c r="G304" s="2"/>
    </row>
    <row r="305" customFormat="false" ht="12.75" hidden="false" customHeight="true" outlineLevel="0" collapsed="false">
      <c r="B305" s="25"/>
      <c r="C305" s="25"/>
      <c r="D305" s="25"/>
      <c r="G305" s="2"/>
    </row>
    <row r="306" customFormat="false" ht="12.75" hidden="false" customHeight="true" outlineLevel="0" collapsed="false">
      <c r="B306" s="25"/>
      <c r="C306" s="25"/>
      <c r="D306" s="25"/>
      <c r="G306" s="2"/>
    </row>
    <row r="307" customFormat="false" ht="12.75" hidden="false" customHeight="true" outlineLevel="0" collapsed="false">
      <c r="B307" s="25"/>
      <c r="C307" s="25"/>
      <c r="D307" s="25"/>
      <c r="G307" s="2"/>
    </row>
    <row r="308" customFormat="false" ht="12.75" hidden="false" customHeight="true" outlineLevel="0" collapsed="false">
      <c r="B308" s="25"/>
      <c r="C308" s="25"/>
      <c r="D308" s="25"/>
      <c r="G308" s="2"/>
    </row>
    <row r="309" customFormat="false" ht="12.75" hidden="false" customHeight="true" outlineLevel="0" collapsed="false">
      <c r="B309" s="25"/>
      <c r="C309" s="25"/>
      <c r="D309" s="25"/>
      <c r="G309" s="2"/>
    </row>
    <row r="310" customFormat="false" ht="12.75" hidden="false" customHeight="true" outlineLevel="0" collapsed="false">
      <c r="B310" s="25"/>
      <c r="C310" s="25"/>
      <c r="D310" s="25"/>
      <c r="G310" s="2"/>
    </row>
    <row r="311" customFormat="false" ht="12.75" hidden="false" customHeight="true" outlineLevel="0" collapsed="false">
      <c r="B311" s="25"/>
      <c r="C311" s="25"/>
      <c r="D311" s="25"/>
      <c r="G311" s="2"/>
    </row>
    <row r="312" customFormat="false" ht="12.75" hidden="false" customHeight="true" outlineLevel="0" collapsed="false">
      <c r="B312" s="25"/>
      <c r="C312" s="25"/>
      <c r="D312" s="25"/>
      <c r="G312" s="2"/>
    </row>
    <row r="313" customFormat="false" ht="12.75" hidden="false" customHeight="true" outlineLevel="0" collapsed="false">
      <c r="B313" s="25"/>
      <c r="C313" s="25"/>
      <c r="D313" s="25"/>
      <c r="G313" s="2"/>
    </row>
    <row r="314" customFormat="false" ht="12.75" hidden="false" customHeight="true" outlineLevel="0" collapsed="false">
      <c r="B314" s="25"/>
      <c r="C314" s="25"/>
      <c r="D314" s="25"/>
      <c r="G314" s="2"/>
    </row>
    <row r="315" customFormat="false" ht="12.75" hidden="false" customHeight="true" outlineLevel="0" collapsed="false">
      <c r="B315" s="25"/>
      <c r="C315" s="25"/>
      <c r="D315" s="25"/>
      <c r="G315" s="2"/>
    </row>
    <row r="316" customFormat="false" ht="12.75" hidden="false" customHeight="true" outlineLevel="0" collapsed="false">
      <c r="B316" s="25"/>
      <c r="C316" s="25"/>
      <c r="D316" s="25"/>
      <c r="G316" s="2"/>
    </row>
    <row r="317" customFormat="false" ht="12.75" hidden="false" customHeight="true" outlineLevel="0" collapsed="false">
      <c r="B317" s="25"/>
      <c r="C317" s="25"/>
      <c r="D317" s="25"/>
      <c r="G317" s="2"/>
    </row>
    <row r="318" customFormat="false" ht="12.75" hidden="false" customHeight="true" outlineLevel="0" collapsed="false">
      <c r="B318" s="25"/>
      <c r="C318" s="25"/>
      <c r="D318" s="25"/>
      <c r="G318" s="2"/>
    </row>
    <row r="319" customFormat="false" ht="12.75" hidden="false" customHeight="true" outlineLevel="0" collapsed="false">
      <c r="B319" s="25"/>
      <c r="C319" s="25"/>
      <c r="D319" s="25"/>
      <c r="G319" s="2"/>
    </row>
    <row r="320" customFormat="false" ht="12.75" hidden="false" customHeight="true" outlineLevel="0" collapsed="false">
      <c r="B320" s="25"/>
      <c r="C320" s="25"/>
      <c r="D320" s="25"/>
      <c r="G320" s="2"/>
    </row>
    <row r="321" customFormat="false" ht="12.75" hidden="false" customHeight="true" outlineLevel="0" collapsed="false">
      <c r="B321" s="25"/>
      <c r="C321" s="25"/>
      <c r="D321" s="25"/>
      <c r="G321" s="2"/>
    </row>
    <row r="322" customFormat="false" ht="12.75" hidden="false" customHeight="true" outlineLevel="0" collapsed="false">
      <c r="B322" s="25"/>
      <c r="C322" s="25"/>
      <c r="D322" s="25"/>
      <c r="G322" s="2"/>
    </row>
    <row r="323" customFormat="false" ht="12.75" hidden="false" customHeight="true" outlineLevel="0" collapsed="false">
      <c r="B323" s="25"/>
      <c r="C323" s="25"/>
      <c r="D323" s="25"/>
      <c r="G323" s="2"/>
    </row>
    <row r="324" customFormat="false" ht="12.75" hidden="false" customHeight="true" outlineLevel="0" collapsed="false">
      <c r="B324" s="25"/>
      <c r="C324" s="25"/>
      <c r="D324" s="25"/>
      <c r="G324" s="2"/>
    </row>
    <row r="325" customFormat="false" ht="12.75" hidden="false" customHeight="true" outlineLevel="0" collapsed="false">
      <c r="B325" s="25"/>
      <c r="C325" s="25"/>
      <c r="D325" s="25"/>
      <c r="G325" s="2"/>
    </row>
    <row r="326" customFormat="false" ht="12.75" hidden="false" customHeight="true" outlineLevel="0" collapsed="false">
      <c r="B326" s="25"/>
      <c r="C326" s="25"/>
      <c r="D326" s="25"/>
      <c r="G326" s="2"/>
    </row>
    <row r="327" customFormat="false" ht="12.75" hidden="false" customHeight="true" outlineLevel="0" collapsed="false">
      <c r="B327" s="25"/>
      <c r="C327" s="25"/>
      <c r="D327" s="25"/>
      <c r="G327" s="2"/>
    </row>
    <row r="328" customFormat="false" ht="12.75" hidden="false" customHeight="true" outlineLevel="0" collapsed="false">
      <c r="B328" s="25"/>
      <c r="C328" s="25"/>
      <c r="D328" s="25"/>
      <c r="G328" s="2"/>
    </row>
    <row r="329" customFormat="false" ht="12.75" hidden="false" customHeight="true" outlineLevel="0" collapsed="false">
      <c r="B329" s="25"/>
      <c r="C329" s="25"/>
      <c r="D329" s="25"/>
      <c r="G329" s="2"/>
    </row>
    <row r="330" customFormat="false" ht="12.75" hidden="false" customHeight="true" outlineLevel="0" collapsed="false">
      <c r="B330" s="25"/>
      <c r="C330" s="25"/>
      <c r="D330" s="25"/>
      <c r="G330" s="2"/>
    </row>
    <row r="331" customFormat="false" ht="12.75" hidden="false" customHeight="true" outlineLevel="0" collapsed="false">
      <c r="B331" s="25"/>
      <c r="C331" s="25"/>
      <c r="D331" s="25"/>
      <c r="G331" s="2"/>
    </row>
    <row r="332" customFormat="false" ht="12.75" hidden="false" customHeight="true" outlineLevel="0" collapsed="false">
      <c r="B332" s="25"/>
      <c r="C332" s="25"/>
      <c r="D332" s="25"/>
      <c r="G332" s="2"/>
    </row>
    <row r="333" customFormat="false" ht="12.75" hidden="false" customHeight="true" outlineLevel="0" collapsed="false">
      <c r="B333" s="25"/>
      <c r="C333" s="25"/>
      <c r="D333" s="25"/>
      <c r="G333" s="2"/>
    </row>
    <row r="334" customFormat="false" ht="12.75" hidden="false" customHeight="true" outlineLevel="0" collapsed="false">
      <c r="B334" s="25"/>
      <c r="C334" s="25"/>
      <c r="D334" s="25"/>
      <c r="G334" s="2"/>
    </row>
    <row r="335" customFormat="false" ht="12.75" hidden="false" customHeight="true" outlineLevel="0" collapsed="false">
      <c r="B335" s="25"/>
      <c r="C335" s="25"/>
      <c r="D335" s="25"/>
      <c r="G335" s="2"/>
    </row>
    <row r="336" customFormat="false" ht="12.75" hidden="false" customHeight="true" outlineLevel="0" collapsed="false">
      <c r="B336" s="25"/>
      <c r="C336" s="25"/>
      <c r="D336" s="25"/>
      <c r="G336" s="2"/>
    </row>
    <row r="337" customFormat="false" ht="12.75" hidden="false" customHeight="true" outlineLevel="0" collapsed="false">
      <c r="B337" s="25"/>
      <c r="C337" s="25"/>
      <c r="D337" s="25"/>
      <c r="G337" s="2"/>
    </row>
    <row r="338" customFormat="false" ht="12.75" hidden="false" customHeight="true" outlineLevel="0" collapsed="false">
      <c r="B338" s="25"/>
      <c r="C338" s="25"/>
      <c r="D338" s="25"/>
      <c r="G338" s="2"/>
    </row>
    <row r="339" customFormat="false" ht="12.75" hidden="false" customHeight="true" outlineLevel="0" collapsed="false">
      <c r="B339" s="25"/>
      <c r="C339" s="25"/>
      <c r="D339" s="25"/>
      <c r="G339" s="2"/>
    </row>
    <row r="340" customFormat="false" ht="12.75" hidden="false" customHeight="true" outlineLevel="0" collapsed="false">
      <c r="B340" s="25"/>
      <c r="C340" s="25"/>
      <c r="D340" s="25"/>
      <c r="G340" s="2"/>
    </row>
    <row r="341" customFormat="false" ht="12.75" hidden="false" customHeight="true" outlineLevel="0" collapsed="false">
      <c r="B341" s="25"/>
      <c r="C341" s="25"/>
      <c r="D341" s="25"/>
      <c r="G341" s="2"/>
    </row>
    <row r="342" customFormat="false" ht="12.75" hidden="false" customHeight="true" outlineLevel="0" collapsed="false">
      <c r="B342" s="25"/>
      <c r="C342" s="25"/>
      <c r="D342" s="25"/>
      <c r="G342" s="2"/>
    </row>
    <row r="343" customFormat="false" ht="12.75" hidden="false" customHeight="true" outlineLevel="0" collapsed="false">
      <c r="B343" s="25"/>
      <c r="C343" s="25"/>
      <c r="D343" s="25"/>
      <c r="G343" s="2"/>
    </row>
    <row r="344" customFormat="false" ht="12.75" hidden="false" customHeight="true" outlineLevel="0" collapsed="false">
      <c r="B344" s="25"/>
      <c r="C344" s="25"/>
      <c r="D344" s="25"/>
      <c r="G344" s="2"/>
    </row>
    <row r="345" customFormat="false" ht="12.75" hidden="false" customHeight="true" outlineLevel="0" collapsed="false">
      <c r="B345" s="25"/>
      <c r="C345" s="25"/>
      <c r="D345" s="25"/>
      <c r="G345" s="2"/>
    </row>
    <row r="346" customFormat="false" ht="12.75" hidden="false" customHeight="true" outlineLevel="0" collapsed="false">
      <c r="B346" s="25"/>
      <c r="C346" s="25"/>
      <c r="D346" s="25"/>
      <c r="G346" s="2"/>
    </row>
    <row r="347" customFormat="false" ht="12.75" hidden="false" customHeight="true" outlineLevel="0" collapsed="false">
      <c r="B347" s="25"/>
      <c r="C347" s="25"/>
      <c r="D347" s="25"/>
      <c r="G347" s="2"/>
    </row>
    <row r="348" customFormat="false" ht="12.75" hidden="false" customHeight="true" outlineLevel="0" collapsed="false">
      <c r="B348" s="25"/>
      <c r="C348" s="25"/>
      <c r="D348" s="25"/>
      <c r="G348" s="2"/>
    </row>
    <row r="349" customFormat="false" ht="12.75" hidden="false" customHeight="true" outlineLevel="0" collapsed="false">
      <c r="B349" s="25"/>
      <c r="C349" s="25"/>
      <c r="D349" s="25"/>
      <c r="G349" s="2"/>
    </row>
    <row r="350" customFormat="false" ht="12.75" hidden="false" customHeight="true" outlineLevel="0" collapsed="false">
      <c r="B350" s="25"/>
      <c r="C350" s="25"/>
      <c r="D350" s="25"/>
      <c r="G350" s="2"/>
    </row>
    <row r="351" customFormat="false" ht="12.75" hidden="false" customHeight="true" outlineLevel="0" collapsed="false">
      <c r="B351" s="25"/>
      <c r="C351" s="25"/>
      <c r="D351" s="25"/>
      <c r="G351" s="2"/>
    </row>
    <row r="352" customFormat="false" ht="12.75" hidden="false" customHeight="true" outlineLevel="0" collapsed="false">
      <c r="B352" s="25"/>
      <c r="C352" s="25"/>
      <c r="D352" s="25"/>
      <c r="G352" s="2"/>
    </row>
    <row r="353" customFormat="false" ht="12.75" hidden="false" customHeight="true" outlineLevel="0" collapsed="false">
      <c r="B353" s="25"/>
      <c r="C353" s="25"/>
      <c r="D353" s="25"/>
      <c r="G353" s="2"/>
    </row>
    <row r="354" customFormat="false" ht="12.75" hidden="false" customHeight="true" outlineLevel="0" collapsed="false">
      <c r="B354" s="25"/>
      <c r="C354" s="25"/>
      <c r="D354" s="25"/>
      <c r="G354" s="2"/>
    </row>
    <row r="355" customFormat="false" ht="12.75" hidden="false" customHeight="true" outlineLevel="0" collapsed="false">
      <c r="B355" s="25"/>
      <c r="C355" s="25"/>
      <c r="D355" s="25"/>
      <c r="G355" s="2"/>
    </row>
    <row r="356" customFormat="false" ht="12.75" hidden="false" customHeight="true" outlineLevel="0" collapsed="false">
      <c r="B356" s="25"/>
      <c r="C356" s="25"/>
      <c r="D356" s="25"/>
      <c r="G356" s="2"/>
    </row>
    <row r="357" customFormat="false" ht="12.75" hidden="false" customHeight="true" outlineLevel="0" collapsed="false">
      <c r="B357" s="25"/>
      <c r="C357" s="25"/>
      <c r="D357" s="25"/>
      <c r="G357" s="2"/>
    </row>
    <row r="358" customFormat="false" ht="12.75" hidden="false" customHeight="true" outlineLevel="0" collapsed="false">
      <c r="B358" s="25"/>
      <c r="C358" s="25"/>
      <c r="D358" s="25"/>
      <c r="G358" s="2"/>
    </row>
    <row r="359" customFormat="false" ht="12.75" hidden="false" customHeight="true" outlineLevel="0" collapsed="false">
      <c r="B359" s="25"/>
      <c r="C359" s="25"/>
      <c r="D359" s="25"/>
      <c r="G359" s="2"/>
    </row>
    <row r="360" customFormat="false" ht="12.75" hidden="false" customHeight="true" outlineLevel="0" collapsed="false">
      <c r="B360" s="25"/>
      <c r="C360" s="25"/>
      <c r="D360" s="25"/>
      <c r="G360" s="2"/>
    </row>
    <row r="361" customFormat="false" ht="12.75" hidden="false" customHeight="true" outlineLevel="0" collapsed="false">
      <c r="B361" s="25"/>
      <c r="C361" s="25"/>
      <c r="D361" s="25"/>
      <c r="G361" s="2"/>
    </row>
    <row r="362" customFormat="false" ht="12.75" hidden="false" customHeight="true" outlineLevel="0" collapsed="false">
      <c r="B362" s="25"/>
      <c r="C362" s="25"/>
      <c r="D362" s="25"/>
      <c r="G362" s="2"/>
    </row>
    <row r="363" customFormat="false" ht="12.75" hidden="false" customHeight="true" outlineLevel="0" collapsed="false">
      <c r="B363" s="25"/>
      <c r="C363" s="25"/>
      <c r="D363" s="25"/>
      <c r="G363" s="2"/>
    </row>
    <row r="364" customFormat="false" ht="12.75" hidden="false" customHeight="true" outlineLevel="0" collapsed="false">
      <c r="B364" s="25"/>
      <c r="C364" s="25"/>
      <c r="D364" s="25"/>
      <c r="G364" s="2"/>
    </row>
    <row r="365" customFormat="false" ht="12.75" hidden="false" customHeight="true" outlineLevel="0" collapsed="false">
      <c r="B365" s="25"/>
      <c r="C365" s="25"/>
      <c r="D365" s="25"/>
      <c r="G365" s="2"/>
    </row>
    <row r="366" customFormat="false" ht="12.75" hidden="false" customHeight="true" outlineLevel="0" collapsed="false">
      <c r="B366" s="25"/>
      <c r="C366" s="25"/>
      <c r="D366" s="25"/>
      <c r="G366" s="2"/>
    </row>
    <row r="367" customFormat="false" ht="12.75" hidden="false" customHeight="true" outlineLevel="0" collapsed="false">
      <c r="B367" s="25"/>
      <c r="C367" s="25"/>
      <c r="D367" s="25"/>
      <c r="G367" s="2"/>
    </row>
    <row r="368" customFormat="false" ht="12.75" hidden="false" customHeight="true" outlineLevel="0" collapsed="false">
      <c r="B368" s="25"/>
      <c r="C368" s="25"/>
      <c r="D368" s="25"/>
      <c r="G368" s="2"/>
    </row>
    <row r="369" customFormat="false" ht="12.75" hidden="false" customHeight="true" outlineLevel="0" collapsed="false">
      <c r="B369" s="25"/>
      <c r="C369" s="25"/>
      <c r="D369" s="25"/>
      <c r="G369" s="2"/>
    </row>
    <row r="370" customFormat="false" ht="12.75" hidden="false" customHeight="true" outlineLevel="0" collapsed="false">
      <c r="B370" s="25"/>
      <c r="C370" s="25"/>
      <c r="D370" s="25"/>
      <c r="G370" s="2"/>
    </row>
    <row r="371" customFormat="false" ht="12.75" hidden="false" customHeight="true" outlineLevel="0" collapsed="false">
      <c r="B371" s="25"/>
      <c r="C371" s="25"/>
      <c r="D371" s="25"/>
      <c r="G371" s="2"/>
    </row>
    <row r="372" customFormat="false" ht="12.75" hidden="false" customHeight="true" outlineLevel="0" collapsed="false">
      <c r="B372" s="25"/>
      <c r="C372" s="25"/>
      <c r="D372" s="25"/>
      <c r="G372" s="2"/>
    </row>
    <row r="373" customFormat="false" ht="12.75" hidden="false" customHeight="true" outlineLevel="0" collapsed="false">
      <c r="B373" s="25"/>
      <c r="C373" s="25"/>
      <c r="D373" s="25"/>
      <c r="G373" s="2"/>
    </row>
    <row r="374" customFormat="false" ht="12.75" hidden="false" customHeight="true" outlineLevel="0" collapsed="false">
      <c r="B374" s="25"/>
      <c r="C374" s="25"/>
      <c r="D374" s="25"/>
      <c r="G374" s="2"/>
    </row>
    <row r="375" customFormat="false" ht="12.75" hidden="false" customHeight="true" outlineLevel="0" collapsed="false">
      <c r="B375" s="25"/>
      <c r="C375" s="25"/>
      <c r="D375" s="25"/>
      <c r="G375" s="2"/>
    </row>
    <row r="376" customFormat="false" ht="12.75" hidden="false" customHeight="true" outlineLevel="0" collapsed="false">
      <c r="B376" s="25"/>
      <c r="C376" s="25"/>
      <c r="D376" s="25"/>
      <c r="G376" s="2"/>
    </row>
    <row r="377" customFormat="false" ht="12.75" hidden="false" customHeight="true" outlineLevel="0" collapsed="false">
      <c r="B377" s="25"/>
      <c r="C377" s="25"/>
      <c r="D377" s="25"/>
      <c r="G377" s="2"/>
    </row>
    <row r="378" customFormat="false" ht="12.75" hidden="false" customHeight="true" outlineLevel="0" collapsed="false">
      <c r="B378" s="25"/>
      <c r="C378" s="25"/>
      <c r="D378" s="25"/>
      <c r="G378" s="2"/>
    </row>
    <row r="379" customFormat="false" ht="12.75" hidden="false" customHeight="true" outlineLevel="0" collapsed="false">
      <c r="B379" s="25"/>
      <c r="C379" s="25"/>
      <c r="D379" s="25"/>
      <c r="G379" s="2"/>
    </row>
    <row r="380" customFormat="false" ht="12.75" hidden="false" customHeight="true" outlineLevel="0" collapsed="false">
      <c r="B380" s="25"/>
      <c r="C380" s="25"/>
      <c r="D380" s="25"/>
      <c r="G380" s="2"/>
    </row>
    <row r="381" customFormat="false" ht="12.75" hidden="false" customHeight="true" outlineLevel="0" collapsed="false">
      <c r="B381" s="25"/>
      <c r="C381" s="25"/>
      <c r="D381" s="25"/>
      <c r="G381" s="2"/>
    </row>
    <row r="382" customFormat="false" ht="12.75" hidden="false" customHeight="true" outlineLevel="0" collapsed="false">
      <c r="B382" s="25"/>
      <c r="C382" s="25"/>
      <c r="D382" s="25"/>
      <c r="G382" s="2"/>
    </row>
    <row r="383" customFormat="false" ht="12.75" hidden="false" customHeight="true" outlineLevel="0" collapsed="false">
      <c r="B383" s="25"/>
      <c r="C383" s="25"/>
      <c r="D383" s="25"/>
      <c r="G383" s="2"/>
    </row>
    <row r="384" customFormat="false" ht="12.75" hidden="false" customHeight="true" outlineLevel="0" collapsed="false">
      <c r="B384" s="25"/>
      <c r="C384" s="25"/>
      <c r="D384" s="25"/>
      <c r="G384" s="2"/>
    </row>
    <row r="385" customFormat="false" ht="12.75" hidden="false" customHeight="true" outlineLevel="0" collapsed="false">
      <c r="B385" s="25"/>
      <c r="C385" s="25"/>
      <c r="D385" s="25"/>
      <c r="G385" s="2"/>
    </row>
    <row r="386" customFormat="false" ht="12.75" hidden="false" customHeight="true" outlineLevel="0" collapsed="false">
      <c r="B386" s="25"/>
      <c r="C386" s="25"/>
      <c r="D386" s="25"/>
      <c r="G386" s="2"/>
    </row>
    <row r="387" customFormat="false" ht="12.75" hidden="false" customHeight="true" outlineLevel="0" collapsed="false">
      <c r="B387" s="25"/>
      <c r="C387" s="25"/>
      <c r="D387" s="25"/>
      <c r="G387" s="2"/>
    </row>
    <row r="388" customFormat="false" ht="12.75" hidden="false" customHeight="true" outlineLevel="0" collapsed="false">
      <c r="B388" s="25"/>
      <c r="C388" s="25"/>
      <c r="D388" s="25"/>
      <c r="G388" s="2"/>
    </row>
    <row r="389" customFormat="false" ht="12.75" hidden="false" customHeight="true" outlineLevel="0" collapsed="false">
      <c r="B389" s="25"/>
      <c r="C389" s="25"/>
      <c r="D389" s="25"/>
      <c r="G389" s="2"/>
    </row>
    <row r="390" customFormat="false" ht="12.75" hidden="false" customHeight="true" outlineLevel="0" collapsed="false">
      <c r="B390" s="25"/>
      <c r="C390" s="25"/>
      <c r="D390" s="25"/>
      <c r="G390" s="2"/>
    </row>
    <row r="391" customFormat="false" ht="12.75" hidden="false" customHeight="true" outlineLevel="0" collapsed="false">
      <c r="B391" s="25"/>
      <c r="C391" s="25"/>
      <c r="D391" s="25"/>
      <c r="G391" s="2"/>
    </row>
    <row r="392" customFormat="false" ht="12.75" hidden="false" customHeight="true" outlineLevel="0" collapsed="false">
      <c r="B392" s="25"/>
      <c r="C392" s="25"/>
      <c r="D392" s="25"/>
      <c r="G392" s="2"/>
    </row>
    <row r="393" customFormat="false" ht="12.75" hidden="false" customHeight="true" outlineLevel="0" collapsed="false">
      <c r="B393" s="25"/>
      <c r="C393" s="25"/>
      <c r="D393" s="25"/>
      <c r="G393" s="2"/>
    </row>
    <row r="394" customFormat="false" ht="12.75" hidden="false" customHeight="true" outlineLevel="0" collapsed="false">
      <c r="B394" s="25"/>
      <c r="C394" s="25"/>
      <c r="D394" s="25"/>
      <c r="G394" s="2"/>
    </row>
    <row r="395" customFormat="false" ht="12.75" hidden="false" customHeight="true" outlineLevel="0" collapsed="false">
      <c r="B395" s="25"/>
      <c r="C395" s="25"/>
      <c r="D395" s="25"/>
      <c r="G395" s="2"/>
    </row>
    <row r="396" customFormat="false" ht="12.75" hidden="false" customHeight="true" outlineLevel="0" collapsed="false">
      <c r="B396" s="25"/>
      <c r="C396" s="25"/>
      <c r="D396" s="25"/>
      <c r="G396" s="2"/>
    </row>
    <row r="397" customFormat="false" ht="12.75" hidden="false" customHeight="true" outlineLevel="0" collapsed="false">
      <c r="B397" s="25"/>
      <c r="C397" s="25"/>
      <c r="D397" s="25"/>
      <c r="G397" s="2"/>
    </row>
    <row r="398" customFormat="false" ht="12.75" hidden="false" customHeight="true" outlineLevel="0" collapsed="false">
      <c r="B398" s="25"/>
      <c r="C398" s="25"/>
      <c r="D398" s="25"/>
      <c r="G398" s="2"/>
    </row>
    <row r="399" customFormat="false" ht="12.75" hidden="false" customHeight="true" outlineLevel="0" collapsed="false">
      <c r="B399" s="25"/>
      <c r="C399" s="25"/>
      <c r="D399" s="25"/>
      <c r="G399" s="2"/>
    </row>
    <row r="400" customFormat="false" ht="12.75" hidden="false" customHeight="true" outlineLevel="0" collapsed="false">
      <c r="B400" s="25"/>
      <c r="C400" s="25"/>
      <c r="D400" s="25"/>
      <c r="G400" s="2"/>
    </row>
    <row r="401" customFormat="false" ht="12.75" hidden="false" customHeight="true" outlineLevel="0" collapsed="false">
      <c r="B401" s="25"/>
      <c r="C401" s="25"/>
      <c r="D401" s="25"/>
      <c r="G401" s="2"/>
    </row>
    <row r="402" customFormat="false" ht="12.75" hidden="false" customHeight="true" outlineLevel="0" collapsed="false">
      <c r="B402" s="25"/>
      <c r="C402" s="25"/>
      <c r="D402" s="25"/>
      <c r="G402" s="2"/>
    </row>
    <row r="403" customFormat="false" ht="12.75" hidden="false" customHeight="true" outlineLevel="0" collapsed="false">
      <c r="B403" s="25"/>
      <c r="C403" s="25"/>
      <c r="D403" s="25"/>
      <c r="G403" s="2"/>
    </row>
    <row r="404" customFormat="false" ht="12.75" hidden="false" customHeight="true" outlineLevel="0" collapsed="false">
      <c r="B404" s="25"/>
      <c r="C404" s="25"/>
      <c r="D404" s="25"/>
      <c r="G404" s="2"/>
    </row>
    <row r="405" customFormat="false" ht="12.75" hidden="false" customHeight="true" outlineLevel="0" collapsed="false">
      <c r="B405" s="25"/>
      <c r="C405" s="25"/>
      <c r="D405" s="25"/>
      <c r="G405" s="2"/>
    </row>
    <row r="406" customFormat="false" ht="12.75" hidden="false" customHeight="true" outlineLevel="0" collapsed="false">
      <c r="B406" s="25"/>
      <c r="C406" s="25"/>
      <c r="D406" s="25"/>
      <c r="G406" s="2"/>
    </row>
    <row r="407" customFormat="false" ht="12.75" hidden="false" customHeight="true" outlineLevel="0" collapsed="false">
      <c r="B407" s="25"/>
      <c r="C407" s="25"/>
      <c r="D407" s="25"/>
      <c r="G407" s="2"/>
    </row>
    <row r="408" customFormat="false" ht="12.75" hidden="false" customHeight="true" outlineLevel="0" collapsed="false">
      <c r="B408" s="25"/>
      <c r="C408" s="25"/>
      <c r="D408" s="25"/>
      <c r="G408" s="2"/>
    </row>
    <row r="409" customFormat="false" ht="12.75" hidden="false" customHeight="true" outlineLevel="0" collapsed="false">
      <c r="B409" s="25"/>
      <c r="C409" s="25"/>
      <c r="D409" s="25"/>
      <c r="G409" s="2"/>
    </row>
    <row r="410" customFormat="false" ht="12.75" hidden="false" customHeight="true" outlineLevel="0" collapsed="false">
      <c r="B410" s="25"/>
      <c r="C410" s="25"/>
      <c r="D410" s="25"/>
      <c r="G410" s="2"/>
    </row>
    <row r="411" customFormat="false" ht="12.75" hidden="false" customHeight="true" outlineLevel="0" collapsed="false">
      <c r="B411" s="25"/>
      <c r="C411" s="25"/>
      <c r="D411" s="25"/>
      <c r="G411" s="2"/>
    </row>
    <row r="412" customFormat="false" ht="12.75" hidden="false" customHeight="true" outlineLevel="0" collapsed="false">
      <c r="B412" s="25"/>
      <c r="C412" s="25"/>
      <c r="D412" s="25"/>
      <c r="G412" s="2"/>
    </row>
    <row r="413" customFormat="false" ht="12.75" hidden="false" customHeight="true" outlineLevel="0" collapsed="false">
      <c r="B413" s="25"/>
      <c r="C413" s="25"/>
      <c r="D413" s="25"/>
      <c r="G413" s="2"/>
    </row>
    <row r="414" customFormat="false" ht="12.75" hidden="false" customHeight="true" outlineLevel="0" collapsed="false">
      <c r="B414" s="25"/>
      <c r="C414" s="25"/>
      <c r="D414" s="25"/>
      <c r="G414" s="2"/>
    </row>
    <row r="415" customFormat="false" ht="12.75" hidden="false" customHeight="true" outlineLevel="0" collapsed="false">
      <c r="B415" s="25"/>
      <c r="C415" s="25"/>
      <c r="D415" s="25"/>
      <c r="G415" s="2"/>
    </row>
    <row r="416" customFormat="false" ht="12.75" hidden="false" customHeight="true" outlineLevel="0" collapsed="false">
      <c r="B416" s="25"/>
      <c r="C416" s="25"/>
      <c r="D416" s="25"/>
      <c r="G416" s="2"/>
    </row>
    <row r="417" customFormat="false" ht="12.75" hidden="false" customHeight="true" outlineLevel="0" collapsed="false">
      <c r="B417" s="25"/>
      <c r="C417" s="25"/>
      <c r="D417" s="25"/>
      <c r="G417" s="2"/>
    </row>
    <row r="418" customFormat="false" ht="12.75" hidden="false" customHeight="true" outlineLevel="0" collapsed="false">
      <c r="B418" s="25"/>
      <c r="C418" s="25"/>
      <c r="D418" s="25"/>
      <c r="G418" s="2"/>
    </row>
    <row r="419" customFormat="false" ht="12.75" hidden="false" customHeight="true" outlineLevel="0" collapsed="false">
      <c r="B419" s="25"/>
      <c r="C419" s="25"/>
      <c r="D419" s="25"/>
      <c r="G419" s="2"/>
    </row>
    <row r="420" customFormat="false" ht="12.75" hidden="false" customHeight="true" outlineLevel="0" collapsed="false">
      <c r="B420" s="25"/>
      <c r="C420" s="25"/>
      <c r="D420" s="25"/>
      <c r="G420" s="2"/>
    </row>
    <row r="421" customFormat="false" ht="12.75" hidden="false" customHeight="true" outlineLevel="0" collapsed="false">
      <c r="B421" s="25"/>
      <c r="C421" s="25"/>
      <c r="D421" s="25"/>
      <c r="G421" s="2"/>
    </row>
    <row r="422" customFormat="false" ht="12.75" hidden="false" customHeight="true" outlineLevel="0" collapsed="false">
      <c r="B422" s="25"/>
      <c r="C422" s="25"/>
      <c r="D422" s="25"/>
      <c r="G422" s="2"/>
    </row>
    <row r="423" customFormat="false" ht="12.75" hidden="false" customHeight="true" outlineLevel="0" collapsed="false">
      <c r="B423" s="25"/>
      <c r="C423" s="25"/>
      <c r="D423" s="25"/>
      <c r="G423" s="2"/>
    </row>
    <row r="424" customFormat="false" ht="12.75" hidden="false" customHeight="true" outlineLevel="0" collapsed="false">
      <c r="B424" s="25"/>
      <c r="C424" s="25"/>
      <c r="D424" s="25"/>
      <c r="G424" s="2"/>
    </row>
    <row r="425" customFormat="false" ht="12.75" hidden="false" customHeight="true" outlineLevel="0" collapsed="false">
      <c r="B425" s="25"/>
      <c r="C425" s="25"/>
      <c r="D425" s="25"/>
      <c r="G425" s="2"/>
    </row>
    <row r="426" customFormat="false" ht="12.75" hidden="false" customHeight="true" outlineLevel="0" collapsed="false">
      <c r="B426" s="25"/>
      <c r="C426" s="25"/>
      <c r="D426" s="25"/>
      <c r="G426" s="2"/>
    </row>
    <row r="427" customFormat="false" ht="12.75" hidden="false" customHeight="true" outlineLevel="0" collapsed="false">
      <c r="B427" s="25"/>
      <c r="C427" s="25"/>
      <c r="D427" s="25"/>
      <c r="G427" s="2"/>
    </row>
    <row r="428" customFormat="false" ht="12.75" hidden="false" customHeight="true" outlineLevel="0" collapsed="false">
      <c r="B428" s="25"/>
      <c r="C428" s="25"/>
      <c r="D428" s="25"/>
      <c r="G428" s="2"/>
    </row>
    <row r="429" customFormat="false" ht="12.75" hidden="false" customHeight="true" outlineLevel="0" collapsed="false">
      <c r="B429" s="25"/>
      <c r="C429" s="25"/>
      <c r="D429" s="25"/>
      <c r="G429" s="2"/>
    </row>
    <row r="430" customFormat="false" ht="12.75" hidden="false" customHeight="true" outlineLevel="0" collapsed="false">
      <c r="B430" s="25"/>
      <c r="C430" s="25"/>
      <c r="D430" s="25"/>
      <c r="G430" s="2"/>
    </row>
    <row r="431" customFormat="false" ht="12.75" hidden="false" customHeight="true" outlineLevel="0" collapsed="false">
      <c r="B431" s="25"/>
      <c r="C431" s="25"/>
      <c r="D431" s="25"/>
      <c r="G431" s="2"/>
    </row>
    <row r="432" customFormat="false" ht="12.75" hidden="false" customHeight="true" outlineLevel="0" collapsed="false">
      <c r="B432" s="25"/>
      <c r="C432" s="25"/>
      <c r="D432" s="25"/>
      <c r="G432" s="2"/>
    </row>
    <row r="433" customFormat="false" ht="12.75" hidden="false" customHeight="true" outlineLevel="0" collapsed="false">
      <c r="B433" s="25"/>
      <c r="C433" s="25"/>
      <c r="D433" s="25"/>
      <c r="G433" s="2"/>
    </row>
    <row r="434" customFormat="false" ht="12.75" hidden="false" customHeight="true" outlineLevel="0" collapsed="false">
      <c r="B434" s="25"/>
      <c r="C434" s="25"/>
      <c r="D434" s="25"/>
      <c r="G434" s="2"/>
    </row>
    <row r="435" customFormat="false" ht="12.75" hidden="false" customHeight="true" outlineLevel="0" collapsed="false">
      <c r="B435" s="25"/>
      <c r="C435" s="25"/>
      <c r="D435" s="25"/>
      <c r="G435" s="2"/>
    </row>
    <row r="436" customFormat="false" ht="12.75" hidden="false" customHeight="true" outlineLevel="0" collapsed="false">
      <c r="B436" s="25"/>
      <c r="C436" s="25"/>
      <c r="D436" s="25"/>
      <c r="G436" s="2"/>
    </row>
    <row r="437" customFormat="false" ht="12.75" hidden="false" customHeight="true" outlineLevel="0" collapsed="false">
      <c r="B437" s="25"/>
      <c r="C437" s="25"/>
      <c r="D437" s="25"/>
      <c r="G437" s="2"/>
    </row>
    <row r="438" customFormat="false" ht="12.75" hidden="false" customHeight="true" outlineLevel="0" collapsed="false">
      <c r="B438" s="25"/>
      <c r="C438" s="25"/>
      <c r="D438" s="25"/>
      <c r="G438" s="2"/>
    </row>
    <row r="439" customFormat="false" ht="12.75" hidden="false" customHeight="true" outlineLevel="0" collapsed="false">
      <c r="B439" s="25"/>
      <c r="C439" s="25"/>
      <c r="D439" s="25"/>
      <c r="G439" s="2"/>
    </row>
    <row r="440" customFormat="false" ht="12.75" hidden="false" customHeight="true" outlineLevel="0" collapsed="false">
      <c r="B440" s="25"/>
      <c r="C440" s="25"/>
      <c r="D440" s="25"/>
      <c r="G440" s="2"/>
    </row>
    <row r="441" customFormat="false" ht="12.75" hidden="false" customHeight="true" outlineLevel="0" collapsed="false">
      <c r="B441" s="25"/>
      <c r="C441" s="25"/>
      <c r="D441" s="25"/>
      <c r="G441" s="2"/>
    </row>
    <row r="442" customFormat="false" ht="12.75" hidden="false" customHeight="true" outlineLevel="0" collapsed="false">
      <c r="B442" s="25"/>
      <c r="C442" s="25"/>
      <c r="D442" s="25"/>
      <c r="G442" s="2"/>
    </row>
    <row r="443" customFormat="false" ht="12.75" hidden="false" customHeight="true" outlineLevel="0" collapsed="false">
      <c r="B443" s="25"/>
      <c r="C443" s="25"/>
      <c r="D443" s="25"/>
      <c r="G443" s="2"/>
    </row>
    <row r="444" customFormat="false" ht="12.75" hidden="false" customHeight="true" outlineLevel="0" collapsed="false">
      <c r="B444" s="25"/>
      <c r="C444" s="25"/>
      <c r="D444" s="25"/>
      <c r="G444" s="2"/>
    </row>
    <row r="445" customFormat="false" ht="12.75" hidden="false" customHeight="true" outlineLevel="0" collapsed="false">
      <c r="B445" s="25"/>
      <c r="C445" s="25"/>
      <c r="D445" s="25"/>
      <c r="G445" s="2"/>
    </row>
    <row r="446" customFormat="false" ht="12.75" hidden="false" customHeight="true" outlineLevel="0" collapsed="false">
      <c r="B446" s="25"/>
      <c r="C446" s="25"/>
      <c r="D446" s="25"/>
      <c r="G446" s="2"/>
    </row>
    <row r="447" customFormat="false" ht="12.75" hidden="false" customHeight="true" outlineLevel="0" collapsed="false">
      <c r="B447" s="25"/>
      <c r="C447" s="25"/>
      <c r="D447" s="25"/>
      <c r="G447" s="2"/>
    </row>
    <row r="448" customFormat="false" ht="12.75" hidden="false" customHeight="true" outlineLevel="0" collapsed="false">
      <c r="B448" s="25"/>
      <c r="C448" s="25"/>
      <c r="D448" s="25"/>
      <c r="G448" s="2"/>
    </row>
    <row r="449" customFormat="false" ht="12.75" hidden="false" customHeight="true" outlineLevel="0" collapsed="false">
      <c r="B449" s="25"/>
      <c r="C449" s="25"/>
      <c r="D449" s="25"/>
      <c r="G449" s="2"/>
    </row>
    <row r="450" customFormat="false" ht="12.75" hidden="false" customHeight="true" outlineLevel="0" collapsed="false">
      <c r="B450" s="25"/>
      <c r="C450" s="25"/>
      <c r="D450" s="25"/>
      <c r="G450" s="2"/>
    </row>
    <row r="451" customFormat="false" ht="12.75" hidden="false" customHeight="true" outlineLevel="0" collapsed="false">
      <c r="B451" s="25"/>
      <c r="C451" s="25"/>
      <c r="D451" s="25"/>
      <c r="G451" s="2"/>
    </row>
    <row r="452" customFormat="false" ht="12.75" hidden="false" customHeight="true" outlineLevel="0" collapsed="false">
      <c r="B452" s="25"/>
      <c r="C452" s="25"/>
      <c r="D452" s="25"/>
      <c r="G452" s="2"/>
    </row>
    <row r="453" customFormat="false" ht="12.75" hidden="false" customHeight="true" outlineLevel="0" collapsed="false">
      <c r="B453" s="25"/>
      <c r="C453" s="25"/>
      <c r="D453" s="25"/>
      <c r="G453" s="2"/>
    </row>
    <row r="454" customFormat="false" ht="12.75" hidden="false" customHeight="true" outlineLevel="0" collapsed="false">
      <c r="B454" s="25"/>
      <c r="C454" s="25"/>
      <c r="D454" s="25"/>
      <c r="G454" s="2"/>
    </row>
    <row r="455" customFormat="false" ht="12.75" hidden="false" customHeight="true" outlineLevel="0" collapsed="false">
      <c r="B455" s="25"/>
      <c r="C455" s="25"/>
      <c r="D455" s="25"/>
      <c r="G455" s="2"/>
    </row>
    <row r="456" customFormat="false" ht="12.75" hidden="false" customHeight="true" outlineLevel="0" collapsed="false">
      <c r="B456" s="25"/>
      <c r="C456" s="25"/>
      <c r="D456" s="25"/>
      <c r="G456" s="2"/>
    </row>
    <row r="457" customFormat="false" ht="12.75" hidden="false" customHeight="true" outlineLevel="0" collapsed="false">
      <c r="B457" s="25"/>
      <c r="C457" s="25"/>
      <c r="D457" s="25"/>
      <c r="G457" s="2"/>
    </row>
    <row r="458" customFormat="false" ht="12.75" hidden="false" customHeight="true" outlineLevel="0" collapsed="false">
      <c r="B458" s="25"/>
      <c r="C458" s="25"/>
      <c r="D458" s="25"/>
      <c r="G458" s="2"/>
    </row>
    <row r="459" customFormat="false" ht="12.75" hidden="false" customHeight="true" outlineLevel="0" collapsed="false">
      <c r="B459" s="25"/>
      <c r="C459" s="25"/>
      <c r="D459" s="25"/>
      <c r="G459" s="2"/>
    </row>
    <row r="460" customFormat="false" ht="12.75" hidden="false" customHeight="true" outlineLevel="0" collapsed="false">
      <c r="B460" s="25"/>
      <c r="C460" s="25"/>
      <c r="D460" s="25"/>
      <c r="G460" s="2"/>
    </row>
    <row r="461" customFormat="false" ht="12.75" hidden="false" customHeight="true" outlineLevel="0" collapsed="false">
      <c r="B461" s="25"/>
      <c r="C461" s="25"/>
      <c r="D461" s="25"/>
      <c r="G461" s="2"/>
    </row>
    <row r="462" customFormat="false" ht="12.75" hidden="false" customHeight="true" outlineLevel="0" collapsed="false">
      <c r="B462" s="25"/>
      <c r="C462" s="25"/>
      <c r="D462" s="25"/>
      <c r="G462" s="2"/>
    </row>
    <row r="463" customFormat="false" ht="12.75" hidden="false" customHeight="true" outlineLevel="0" collapsed="false">
      <c r="B463" s="25"/>
      <c r="C463" s="25"/>
      <c r="D463" s="25"/>
      <c r="G463" s="2"/>
    </row>
    <row r="464" customFormat="false" ht="12.75" hidden="false" customHeight="true" outlineLevel="0" collapsed="false">
      <c r="B464" s="25"/>
      <c r="C464" s="25"/>
      <c r="D464" s="25"/>
      <c r="G464" s="2"/>
    </row>
    <row r="465" customFormat="false" ht="12.75" hidden="false" customHeight="true" outlineLevel="0" collapsed="false">
      <c r="B465" s="25"/>
      <c r="C465" s="25"/>
      <c r="D465" s="25"/>
      <c r="G465" s="2"/>
    </row>
    <row r="466" customFormat="false" ht="12.75" hidden="false" customHeight="true" outlineLevel="0" collapsed="false">
      <c r="B466" s="25"/>
      <c r="C466" s="25"/>
      <c r="D466" s="25"/>
      <c r="G466" s="2"/>
    </row>
    <row r="467" customFormat="false" ht="12.75" hidden="false" customHeight="true" outlineLevel="0" collapsed="false">
      <c r="B467" s="25"/>
      <c r="C467" s="25"/>
      <c r="D467" s="25"/>
      <c r="G467" s="2"/>
    </row>
    <row r="468" customFormat="false" ht="12.75" hidden="false" customHeight="true" outlineLevel="0" collapsed="false">
      <c r="B468" s="25"/>
      <c r="C468" s="25"/>
      <c r="D468" s="25"/>
      <c r="G468" s="2"/>
    </row>
    <row r="469" customFormat="false" ht="12.75" hidden="false" customHeight="true" outlineLevel="0" collapsed="false">
      <c r="B469" s="25"/>
      <c r="C469" s="25"/>
      <c r="D469" s="25"/>
      <c r="G469" s="2"/>
    </row>
    <row r="470" customFormat="false" ht="12.75" hidden="false" customHeight="true" outlineLevel="0" collapsed="false">
      <c r="B470" s="25"/>
      <c r="C470" s="25"/>
      <c r="D470" s="25"/>
      <c r="G470" s="2"/>
    </row>
    <row r="471" customFormat="false" ht="12.75" hidden="false" customHeight="true" outlineLevel="0" collapsed="false">
      <c r="B471" s="25"/>
      <c r="C471" s="25"/>
      <c r="D471" s="25"/>
      <c r="G471" s="2"/>
    </row>
    <row r="472" customFormat="false" ht="12.75" hidden="false" customHeight="true" outlineLevel="0" collapsed="false">
      <c r="B472" s="25"/>
      <c r="C472" s="25"/>
      <c r="D472" s="25"/>
      <c r="G472" s="2"/>
    </row>
    <row r="473" customFormat="false" ht="12.75" hidden="false" customHeight="true" outlineLevel="0" collapsed="false">
      <c r="B473" s="25"/>
      <c r="C473" s="25"/>
      <c r="D473" s="25"/>
      <c r="G473" s="2"/>
    </row>
    <row r="474" customFormat="false" ht="12.75" hidden="false" customHeight="true" outlineLevel="0" collapsed="false">
      <c r="B474" s="25"/>
      <c r="C474" s="25"/>
      <c r="D474" s="25"/>
      <c r="G474" s="2"/>
    </row>
    <row r="475" customFormat="false" ht="12.75" hidden="false" customHeight="true" outlineLevel="0" collapsed="false">
      <c r="B475" s="25"/>
      <c r="C475" s="25"/>
      <c r="D475" s="25"/>
      <c r="G475" s="2"/>
    </row>
    <row r="476" customFormat="false" ht="12.75" hidden="false" customHeight="true" outlineLevel="0" collapsed="false">
      <c r="B476" s="25"/>
      <c r="C476" s="25"/>
      <c r="D476" s="25"/>
      <c r="G476" s="2"/>
    </row>
    <row r="477" customFormat="false" ht="12.75" hidden="false" customHeight="true" outlineLevel="0" collapsed="false">
      <c r="B477" s="25"/>
      <c r="C477" s="25"/>
      <c r="D477" s="25"/>
      <c r="G477" s="2"/>
    </row>
    <row r="478" customFormat="false" ht="12.75" hidden="false" customHeight="true" outlineLevel="0" collapsed="false">
      <c r="B478" s="25"/>
      <c r="C478" s="25"/>
      <c r="D478" s="25"/>
      <c r="G478" s="2"/>
    </row>
    <row r="479" customFormat="false" ht="12.75" hidden="false" customHeight="true" outlineLevel="0" collapsed="false">
      <c r="B479" s="25"/>
      <c r="C479" s="25"/>
      <c r="D479" s="25"/>
      <c r="G479" s="2"/>
    </row>
    <row r="480" customFormat="false" ht="12.75" hidden="false" customHeight="true" outlineLevel="0" collapsed="false">
      <c r="B480" s="25"/>
      <c r="C480" s="25"/>
      <c r="D480" s="25"/>
      <c r="G480" s="2"/>
    </row>
    <row r="481" customFormat="false" ht="12.75" hidden="false" customHeight="true" outlineLevel="0" collapsed="false">
      <c r="B481" s="25"/>
      <c r="C481" s="25"/>
      <c r="D481" s="25"/>
      <c r="G481" s="2"/>
    </row>
    <row r="482" customFormat="false" ht="12.75" hidden="false" customHeight="true" outlineLevel="0" collapsed="false">
      <c r="B482" s="25"/>
      <c r="C482" s="25"/>
      <c r="D482" s="25"/>
      <c r="G482" s="2"/>
    </row>
    <row r="483" customFormat="false" ht="12.75" hidden="false" customHeight="true" outlineLevel="0" collapsed="false">
      <c r="B483" s="25"/>
      <c r="C483" s="25"/>
      <c r="D483" s="25"/>
      <c r="G483" s="2"/>
    </row>
    <row r="484" customFormat="false" ht="12.75" hidden="false" customHeight="true" outlineLevel="0" collapsed="false">
      <c r="B484" s="25"/>
      <c r="C484" s="25"/>
      <c r="D484" s="25"/>
      <c r="G484" s="2"/>
    </row>
    <row r="485" customFormat="false" ht="12.75" hidden="false" customHeight="true" outlineLevel="0" collapsed="false">
      <c r="B485" s="25"/>
      <c r="C485" s="25"/>
      <c r="D485" s="25"/>
      <c r="G485" s="2"/>
    </row>
    <row r="486" customFormat="false" ht="12.75" hidden="false" customHeight="true" outlineLevel="0" collapsed="false">
      <c r="B486" s="25"/>
      <c r="C486" s="25"/>
      <c r="D486" s="25"/>
      <c r="G486" s="2"/>
    </row>
    <row r="487" customFormat="false" ht="12.75" hidden="false" customHeight="true" outlineLevel="0" collapsed="false">
      <c r="B487" s="25"/>
      <c r="C487" s="25"/>
      <c r="D487" s="25"/>
      <c r="G487" s="2"/>
    </row>
    <row r="488" customFormat="false" ht="12.75" hidden="false" customHeight="true" outlineLevel="0" collapsed="false">
      <c r="B488" s="25"/>
      <c r="C488" s="25"/>
      <c r="D488" s="25"/>
      <c r="G488" s="2"/>
    </row>
    <row r="489" customFormat="false" ht="12.75" hidden="false" customHeight="true" outlineLevel="0" collapsed="false">
      <c r="B489" s="25"/>
      <c r="C489" s="25"/>
      <c r="D489" s="25"/>
      <c r="G489" s="2"/>
    </row>
    <row r="490" customFormat="false" ht="12.75" hidden="false" customHeight="true" outlineLevel="0" collapsed="false">
      <c r="B490" s="25"/>
      <c r="C490" s="25"/>
      <c r="D490" s="25"/>
      <c r="G490" s="2"/>
    </row>
    <row r="491" customFormat="false" ht="12.75" hidden="false" customHeight="true" outlineLevel="0" collapsed="false">
      <c r="B491" s="25"/>
      <c r="C491" s="25"/>
      <c r="D491" s="25"/>
      <c r="G491" s="2"/>
    </row>
    <row r="492" customFormat="false" ht="12.75" hidden="false" customHeight="true" outlineLevel="0" collapsed="false">
      <c r="B492" s="25"/>
      <c r="C492" s="25"/>
      <c r="D492" s="25"/>
      <c r="G492" s="2"/>
    </row>
    <row r="493" customFormat="false" ht="12.75" hidden="false" customHeight="true" outlineLevel="0" collapsed="false">
      <c r="B493" s="25"/>
      <c r="C493" s="25"/>
      <c r="D493" s="25"/>
      <c r="G493" s="2"/>
    </row>
    <row r="494" customFormat="false" ht="12.75" hidden="false" customHeight="true" outlineLevel="0" collapsed="false">
      <c r="B494" s="25"/>
      <c r="C494" s="25"/>
      <c r="D494" s="25"/>
      <c r="G494" s="2"/>
    </row>
    <row r="495" customFormat="false" ht="12.75" hidden="false" customHeight="true" outlineLevel="0" collapsed="false">
      <c r="B495" s="25"/>
      <c r="C495" s="25"/>
      <c r="D495" s="25"/>
      <c r="G495" s="2"/>
    </row>
    <row r="496" customFormat="false" ht="12.75" hidden="false" customHeight="true" outlineLevel="0" collapsed="false">
      <c r="B496" s="25"/>
      <c r="C496" s="25"/>
      <c r="D496" s="25"/>
      <c r="G496" s="2"/>
    </row>
    <row r="497" customFormat="false" ht="12.75" hidden="false" customHeight="true" outlineLevel="0" collapsed="false">
      <c r="B497" s="25"/>
      <c r="C497" s="25"/>
      <c r="D497" s="25"/>
      <c r="G497" s="2"/>
    </row>
    <row r="498" customFormat="false" ht="12.75" hidden="false" customHeight="true" outlineLevel="0" collapsed="false">
      <c r="B498" s="25"/>
      <c r="C498" s="25"/>
      <c r="D498" s="25"/>
      <c r="G498" s="2"/>
    </row>
    <row r="499" customFormat="false" ht="12.75" hidden="false" customHeight="true" outlineLevel="0" collapsed="false">
      <c r="B499" s="25"/>
      <c r="C499" s="25"/>
      <c r="D499" s="25"/>
      <c r="G499" s="2"/>
    </row>
    <row r="500" customFormat="false" ht="12.75" hidden="false" customHeight="true" outlineLevel="0" collapsed="false">
      <c r="B500" s="25"/>
      <c r="C500" s="25"/>
      <c r="D500" s="25"/>
      <c r="G500" s="2"/>
    </row>
    <row r="501" customFormat="false" ht="12.75" hidden="false" customHeight="true" outlineLevel="0" collapsed="false">
      <c r="B501" s="25"/>
      <c r="C501" s="25"/>
      <c r="D501" s="25"/>
      <c r="G501" s="2"/>
    </row>
    <row r="502" customFormat="false" ht="12.75" hidden="false" customHeight="true" outlineLevel="0" collapsed="false">
      <c r="B502" s="25"/>
      <c r="C502" s="25"/>
      <c r="D502" s="25"/>
      <c r="G502" s="2"/>
    </row>
    <row r="503" customFormat="false" ht="12.75" hidden="false" customHeight="true" outlineLevel="0" collapsed="false">
      <c r="B503" s="25"/>
      <c r="C503" s="25"/>
      <c r="D503" s="25"/>
      <c r="G503" s="2"/>
    </row>
    <row r="504" customFormat="false" ht="12.75" hidden="false" customHeight="true" outlineLevel="0" collapsed="false">
      <c r="B504" s="25"/>
      <c r="C504" s="25"/>
      <c r="D504" s="25"/>
      <c r="G504" s="2"/>
    </row>
    <row r="505" customFormat="false" ht="12.75" hidden="false" customHeight="true" outlineLevel="0" collapsed="false">
      <c r="B505" s="25"/>
      <c r="C505" s="25"/>
      <c r="D505" s="25"/>
      <c r="G505" s="2"/>
    </row>
    <row r="506" customFormat="false" ht="12.75" hidden="false" customHeight="true" outlineLevel="0" collapsed="false">
      <c r="B506" s="25"/>
      <c r="C506" s="25"/>
      <c r="D506" s="25"/>
      <c r="G506" s="2"/>
    </row>
    <row r="507" customFormat="false" ht="12.75" hidden="false" customHeight="true" outlineLevel="0" collapsed="false">
      <c r="B507" s="25"/>
      <c r="C507" s="25"/>
      <c r="D507" s="25"/>
      <c r="G507" s="2"/>
    </row>
    <row r="508" customFormat="false" ht="12.75" hidden="false" customHeight="true" outlineLevel="0" collapsed="false">
      <c r="B508" s="25"/>
      <c r="C508" s="25"/>
      <c r="D508" s="25"/>
      <c r="G508" s="2"/>
    </row>
    <row r="509" customFormat="false" ht="12.75" hidden="false" customHeight="true" outlineLevel="0" collapsed="false">
      <c r="B509" s="25"/>
      <c r="C509" s="25"/>
      <c r="D509" s="25"/>
      <c r="G509" s="2"/>
    </row>
    <row r="510" customFormat="false" ht="12.75" hidden="false" customHeight="true" outlineLevel="0" collapsed="false">
      <c r="B510" s="25"/>
      <c r="C510" s="25"/>
      <c r="D510" s="25"/>
      <c r="G510" s="2"/>
    </row>
    <row r="511" customFormat="false" ht="12.75" hidden="false" customHeight="true" outlineLevel="0" collapsed="false">
      <c r="B511" s="25"/>
      <c r="C511" s="25"/>
      <c r="D511" s="25"/>
      <c r="G511" s="2"/>
    </row>
    <row r="512" customFormat="false" ht="12.75" hidden="false" customHeight="true" outlineLevel="0" collapsed="false">
      <c r="B512" s="25"/>
      <c r="C512" s="25"/>
      <c r="D512" s="25"/>
      <c r="G512" s="2"/>
    </row>
    <row r="513" customFormat="false" ht="12.75" hidden="false" customHeight="true" outlineLevel="0" collapsed="false">
      <c r="B513" s="25"/>
      <c r="C513" s="25"/>
      <c r="D513" s="25"/>
      <c r="G513" s="2"/>
    </row>
    <row r="514" customFormat="false" ht="12.75" hidden="false" customHeight="true" outlineLevel="0" collapsed="false">
      <c r="B514" s="25"/>
      <c r="C514" s="25"/>
      <c r="D514" s="25"/>
      <c r="G514" s="2"/>
    </row>
    <row r="515" customFormat="false" ht="12.75" hidden="false" customHeight="true" outlineLevel="0" collapsed="false">
      <c r="B515" s="25"/>
      <c r="C515" s="25"/>
      <c r="D515" s="25"/>
      <c r="G515" s="2"/>
    </row>
    <row r="516" customFormat="false" ht="12.75" hidden="false" customHeight="true" outlineLevel="0" collapsed="false">
      <c r="B516" s="25"/>
      <c r="C516" s="25"/>
      <c r="D516" s="25"/>
      <c r="G516" s="2"/>
    </row>
    <row r="517" customFormat="false" ht="12.75" hidden="false" customHeight="true" outlineLevel="0" collapsed="false">
      <c r="B517" s="25"/>
      <c r="C517" s="25"/>
      <c r="D517" s="25"/>
      <c r="G517" s="2"/>
    </row>
    <row r="518" customFormat="false" ht="12.75" hidden="false" customHeight="true" outlineLevel="0" collapsed="false">
      <c r="B518" s="25"/>
      <c r="C518" s="25"/>
      <c r="D518" s="25"/>
      <c r="G518" s="2"/>
    </row>
    <row r="519" customFormat="false" ht="12.75" hidden="false" customHeight="true" outlineLevel="0" collapsed="false">
      <c r="B519" s="25"/>
      <c r="C519" s="25"/>
      <c r="D519" s="25"/>
      <c r="G519" s="2"/>
    </row>
    <row r="520" customFormat="false" ht="12.75" hidden="false" customHeight="true" outlineLevel="0" collapsed="false">
      <c r="B520" s="25"/>
      <c r="C520" s="25"/>
      <c r="D520" s="25"/>
      <c r="G520" s="2"/>
    </row>
    <row r="521" customFormat="false" ht="12.75" hidden="false" customHeight="true" outlineLevel="0" collapsed="false">
      <c r="B521" s="25"/>
      <c r="C521" s="25"/>
      <c r="D521" s="25"/>
      <c r="G521" s="2"/>
    </row>
    <row r="522" customFormat="false" ht="12.75" hidden="false" customHeight="true" outlineLevel="0" collapsed="false">
      <c r="B522" s="25"/>
      <c r="C522" s="25"/>
      <c r="D522" s="25"/>
      <c r="G522" s="2"/>
    </row>
    <row r="523" customFormat="false" ht="12.75" hidden="false" customHeight="true" outlineLevel="0" collapsed="false">
      <c r="B523" s="25"/>
      <c r="C523" s="25"/>
      <c r="D523" s="25"/>
      <c r="G523" s="2"/>
    </row>
    <row r="524" customFormat="false" ht="12.75" hidden="false" customHeight="true" outlineLevel="0" collapsed="false">
      <c r="B524" s="25"/>
      <c r="C524" s="25"/>
      <c r="D524" s="25"/>
      <c r="G524" s="2"/>
    </row>
    <row r="525" customFormat="false" ht="12.75" hidden="false" customHeight="true" outlineLevel="0" collapsed="false">
      <c r="B525" s="25"/>
      <c r="C525" s="25"/>
      <c r="D525" s="25"/>
      <c r="G525" s="2"/>
    </row>
    <row r="526" customFormat="false" ht="12.75" hidden="false" customHeight="true" outlineLevel="0" collapsed="false">
      <c r="B526" s="25"/>
      <c r="C526" s="25"/>
      <c r="D526" s="25"/>
      <c r="G526" s="2"/>
    </row>
    <row r="527" customFormat="false" ht="12.75" hidden="false" customHeight="true" outlineLevel="0" collapsed="false">
      <c r="B527" s="25"/>
      <c r="C527" s="25"/>
      <c r="D527" s="25"/>
      <c r="G527" s="2"/>
    </row>
    <row r="528" customFormat="false" ht="12.75" hidden="false" customHeight="true" outlineLevel="0" collapsed="false">
      <c r="B528" s="25"/>
      <c r="C528" s="25"/>
      <c r="D528" s="25"/>
      <c r="G528" s="2"/>
    </row>
    <row r="529" customFormat="false" ht="12.75" hidden="false" customHeight="true" outlineLevel="0" collapsed="false">
      <c r="B529" s="25"/>
      <c r="C529" s="25"/>
      <c r="D529" s="25"/>
      <c r="G529" s="2"/>
    </row>
    <row r="530" customFormat="false" ht="12.75" hidden="false" customHeight="true" outlineLevel="0" collapsed="false">
      <c r="B530" s="25"/>
      <c r="C530" s="25"/>
      <c r="D530" s="25"/>
      <c r="G530" s="2"/>
    </row>
    <row r="531" customFormat="false" ht="12.75" hidden="false" customHeight="true" outlineLevel="0" collapsed="false">
      <c r="B531" s="25"/>
      <c r="C531" s="25"/>
      <c r="D531" s="25"/>
      <c r="G531" s="2"/>
    </row>
    <row r="532" customFormat="false" ht="12.75" hidden="false" customHeight="true" outlineLevel="0" collapsed="false">
      <c r="B532" s="25"/>
      <c r="C532" s="25"/>
      <c r="D532" s="25"/>
      <c r="G532" s="2"/>
    </row>
    <row r="533" customFormat="false" ht="12.75" hidden="false" customHeight="true" outlineLevel="0" collapsed="false">
      <c r="B533" s="25"/>
      <c r="C533" s="25"/>
      <c r="D533" s="25"/>
      <c r="G533" s="2"/>
    </row>
    <row r="534" customFormat="false" ht="12.75" hidden="false" customHeight="true" outlineLevel="0" collapsed="false">
      <c r="B534" s="25"/>
      <c r="C534" s="25"/>
      <c r="D534" s="25"/>
      <c r="G534" s="2"/>
    </row>
    <row r="535" customFormat="false" ht="12.75" hidden="false" customHeight="true" outlineLevel="0" collapsed="false">
      <c r="B535" s="25"/>
      <c r="C535" s="25"/>
      <c r="D535" s="25"/>
      <c r="G535" s="2"/>
    </row>
    <row r="536" customFormat="false" ht="12.75" hidden="false" customHeight="true" outlineLevel="0" collapsed="false">
      <c r="B536" s="25"/>
      <c r="C536" s="25"/>
      <c r="D536" s="25"/>
      <c r="G536" s="2"/>
    </row>
    <row r="537" customFormat="false" ht="12.75" hidden="false" customHeight="true" outlineLevel="0" collapsed="false">
      <c r="B537" s="25"/>
      <c r="C537" s="25"/>
      <c r="D537" s="25"/>
      <c r="G537" s="2"/>
    </row>
    <row r="538" customFormat="false" ht="12.75" hidden="false" customHeight="true" outlineLevel="0" collapsed="false">
      <c r="B538" s="25"/>
      <c r="C538" s="25"/>
      <c r="D538" s="25"/>
      <c r="G538" s="2"/>
    </row>
    <row r="539" customFormat="false" ht="12.75" hidden="false" customHeight="true" outlineLevel="0" collapsed="false">
      <c r="B539" s="25"/>
      <c r="C539" s="25"/>
      <c r="D539" s="25"/>
      <c r="G539" s="2"/>
    </row>
    <row r="540" customFormat="false" ht="12.75" hidden="false" customHeight="true" outlineLevel="0" collapsed="false">
      <c r="B540" s="25"/>
      <c r="C540" s="25"/>
      <c r="D540" s="25"/>
      <c r="G540" s="2"/>
    </row>
    <row r="541" customFormat="false" ht="12.75" hidden="false" customHeight="true" outlineLevel="0" collapsed="false">
      <c r="B541" s="25"/>
      <c r="C541" s="25"/>
      <c r="D541" s="25"/>
      <c r="G541" s="2"/>
    </row>
    <row r="542" customFormat="false" ht="12.75" hidden="false" customHeight="true" outlineLevel="0" collapsed="false">
      <c r="B542" s="25"/>
      <c r="C542" s="25"/>
      <c r="D542" s="25"/>
      <c r="G542" s="2"/>
    </row>
    <row r="543" customFormat="false" ht="12.75" hidden="false" customHeight="true" outlineLevel="0" collapsed="false">
      <c r="B543" s="25"/>
      <c r="C543" s="25"/>
      <c r="D543" s="25"/>
      <c r="G543" s="2"/>
    </row>
    <row r="544" customFormat="false" ht="12.75" hidden="false" customHeight="true" outlineLevel="0" collapsed="false">
      <c r="B544" s="25"/>
      <c r="C544" s="25"/>
      <c r="D544" s="25"/>
      <c r="G544" s="2"/>
    </row>
    <row r="545" customFormat="false" ht="12.75" hidden="false" customHeight="true" outlineLevel="0" collapsed="false">
      <c r="B545" s="25"/>
      <c r="C545" s="25"/>
      <c r="D545" s="25"/>
      <c r="G545" s="2"/>
    </row>
    <row r="546" customFormat="false" ht="12.75" hidden="false" customHeight="true" outlineLevel="0" collapsed="false">
      <c r="B546" s="25"/>
      <c r="C546" s="25"/>
      <c r="D546" s="25"/>
      <c r="G546" s="2"/>
    </row>
    <row r="547" customFormat="false" ht="12.75" hidden="false" customHeight="true" outlineLevel="0" collapsed="false">
      <c r="B547" s="25"/>
      <c r="C547" s="25"/>
      <c r="D547" s="25"/>
      <c r="G547" s="2"/>
    </row>
    <row r="548" customFormat="false" ht="12.75" hidden="false" customHeight="true" outlineLevel="0" collapsed="false">
      <c r="B548" s="25"/>
      <c r="C548" s="25"/>
      <c r="D548" s="25"/>
      <c r="G548" s="2"/>
    </row>
    <row r="549" customFormat="false" ht="12.75" hidden="false" customHeight="true" outlineLevel="0" collapsed="false">
      <c r="B549" s="25"/>
      <c r="C549" s="25"/>
      <c r="D549" s="25"/>
      <c r="G549" s="2"/>
    </row>
    <row r="550" customFormat="false" ht="12.75" hidden="false" customHeight="true" outlineLevel="0" collapsed="false">
      <c r="B550" s="25"/>
      <c r="C550" s="25"/>
      <c r="D550" s="25"/>
      <c r="G550" s="2"/>
    </row>
    <row r="551" customFormat="false" ht="12.75" hidden="false" customHeight="true" outlineLevel="0" collapsed="false">
      <c r="B551" s="25"/>
      <c r="C551" s="25"/>
      <c r="D551" s="25"/>
      <c r="G551" s="2"/>
    </row>
    <row r="552" customFormat="false" ht="12.75" hidden="false" customHeight="true" outlineLevel="0" collapsed="false">
      <c r="B552" s="25"/>
      <c r="C552" s="25"/>
      <c r="D552" s="25"/>
      <c r="G552" s="2"/>
    </row>
    <row r="553" customFormat="false" ht="12.75" hidden="false" customHeight="true" outlineLevel="0" collapsed="false">
      <c r="B553" s="25"/>
      <c r="C553" s="25"/>
      <c r="D553" s="25"/>
      <c r="G553" s="2"/>
    </row>
    <row r="554" customFormat="false" ht="12.75" hidden="false" customHeight="true" outlineLevel="0" collapsed="false">
      <c r="B554" s="25"/>
      <c r="C554" s="25"/>
      <c r="D554" s="25"/>
      <c r="G554" s="2"/>
    </row>
    <row r="555" customFormat="false" ht="12.75" hidden="false" customHeight="true" outlineLevel="0" collapsed="false">
      <c r="B555" s="25"/>
      <c r="C555" s="25"/>
      <c r="D555" s="25"/>
      <c r="G555" s="2"/>
    </row>
    <row r="556" customFormat="false" ht="12.75" hidden="false" customHeight="true" outlineLevel="0" collapsed="false">
      <c r="B556" s="25"/>
      <c r="C556" s="25"/>
      <c r="D556" s="25"/>
      <c r="G556" s="2"/>
    </row>
    <row r="557" customFormat="false" ht="12.75" hidden="false" customHeight="true" outlineLevel="0" collapsed="false">
      <c r="B557" s="25"/>
      <c r="C557" s="25"/>
      <c r="D557" s="25"/>
      <c r="G557" s="2"/>
    </row>
    <row r="558" customFormat="false" ht="12.75" hidden="false" customHeight="true" outlineLevel="0" collapsed="false">
      <c r="B558" s="25"/>
      <c r="C558" s="25"/>
      <c r="D558" s="25"/>
      <c r="G558" s="2"/>
    </row>
    <row r="559" customFormat="false" ht="12.75" hidden="false" customHeight="true" outlineLevel="0" collapsed="false">
      <c r="B559" s="25"/>
      <c r="C559" s="25"/>
      <c r="D559" s="25"/>
      <c r="G559" s="2"/>
    </row>
    <row r="560" customFormat="false" ht="12.75" hidden="false" customHeight="true" outlineLevel="0" collapsed="false">
      <c r="B560" s="25"/>
      <c r="C560" s="25"/>
      <c r="D560" s="25"/>
      <c r="G560" s="2"/>
    </row>
    <row r="561" customFormat="false" ht="12.75" hidden="false" customHeight="true" outlineLevel="0" collapsed="false">
      <c r="B561" s="25"/>
      <c r="C561" s="25"/>
      <c r="D561" s="25"/>
      <c r="G561" s="2"/>
    </row>
    <row r="562" customFormat="false" ht="12.75" hidden="false" customHeight="true" outlineLevel="0" collapsed="false">
      <c r="B562" s="25"/>
      <c r="C562" s="25"/>
      <c r="D562" s="25"/>
      <c r="G562" s="2"/>
    </row>
    <row r="563" customFormat="false" ht="12.75" hidden="false" customHeight="true" outlineLevel="0" collapsed="false">
      <c r="B563" s="25"/>
      <c r="C563" s="25"/>
      <c r="D563" s="25"/>
      <c r="G563" s="2"/>
    </row>
    <row r="564" customFormat="false" ht="12.75" hidden="false" customHeight="true" outlineLevel="0" collapsed="false">
      <c r="B564" s="25"/>
      <c r="C564" s="25"/>
      <c r="D564" s="25"/>
      <c r="G564" s="2"/>
    </row>
    <row r="565" customFormat="false" ht="12.75" hidden="false" customHeight="true" outlineLevel="0" collapsed="false">
      <c r="B565" s="25"/>
      <c r="C565" s="25"/>
      <c r="D565" s="25"/>
      <c r="G565" s="2"/>
    </row>
    <row r="566" customFormat="false" ht="12.75" hidden="false" customHeight="true" outlineLevel="0" collapsed="false">
      <c r="B566" s="25"/>
      <c r="C566" s="25"/>
      <c r="D566" s="25"/>
      <c r="G566" s="2"/>
    </row>
    <row r="567" customFormat="false" ht="12.75" hidden="false" customHeight="true" outlineLevel="0" collapsed="false">
      <c r="B567" s="25"/>
      <c r="C567" s="25"/>
      <c r="D567" s="25"/>
      <c r="G567" s="2"/>
    </row>
    <row r="568" customFormat="false" ht="12.75" hidden="false" customHeight="true" outlineLevel="0" collapsed="false">
      <c r="B568" s="25"/>
      <c r="C568" s="25"/>
      <c r="D568" s="25"/>
      <c r="G568" s="2"/>
    </row>
    <row r="569" customFormat="false" ht="12.75" hidden="false" customHeight="true" outlineLevel="0" collapsed="false">
      <c r="B569" s="25"/>
      <c r="C569" s="25"/>
      <c r="D569" s="25"/>
      <c r="G569" s="2"/>
    </row>
    <row r="570" customFormat="false" ht="12.75" hidden="false" customHeight="true" outlineLevel="0" collapsed="false">
      <c r="B570" s="25"/>
      <c r="C570" s="25"/>
      <c r="D570" s="25"/>
      <c r="G570" s="2"/>
    </row>
    <row r="571" customFormat="false" ht="12.75" hidden="false" customHeight="true" outlineLevel="0" collapsed="false">
      <c r="B571" s="25"/>
      <c r="C571" s="25"/>
      <c r="D571" s="25"/>
      <c r="G571" s="2"/>
    </row>
    <row r="572" customFormat="false" ht="12.75" hidden="false" customHeight="true" outlineLevel="0" collapsed="false">
      <c r="B572" s="25"/>
      <c r="C572" s="25"/>
      <c r="D572" s="25"/>
      <c r="G572" s="2"/>
    </row>
    <row r="573" customFormat="false" ht="12.75" hidden="false" customHeight="true" outlineLevel="0" collapsed="false">
      <c r="B573" s="25"/>
      <c r="C573" s="25"/>
      <c r="D573" s="25"/>
      <c r="G573" s="2"/>
    </row>
    <row r="574" customFormat="false" ht="12.75" hidden="false" customHeight="true" outlineLevel="0" collapsed="false">
      <c r="B574" s="25"/>
      <c r="C574" s="25"/>
      <c r="D574" s="25"/>
      <c r="G574" s="2"/>
    </row>
    <row r="575" customFormat="false" ht="12.75" hidden="false" customHeight="true" outlineLevel="0" collapsed="false">
      <c r="B575" s="25"/>
      <c r="C575" s="25"/>
      <c r="D575" s="25"/>
      <c r="G575" s="2"/>
    </row>
    <row r="576" customFormat="false" ht="12.75" hidden="false" customHeight="true" outlineLevel="0" collapsed="false">
      <c r="B576" s="25"/>
      <c r="C576" s="25"/>
      <c r="D576" s="25"/>
      <c r="G576" s="2"/>
    </row>
    <row r="577" customFormat="false" ht="12.75" hidden="false" customHeight="true" outlineLevel="0" collapsed="false">
      <c r="B577" s="25"/>
      <c r="C577" s="25"/>
      <c r="D577" s="25"/>
      <c r="G577" s="2"/>
    </row>
    <row r="578" customFormat="false" ht="12.75" hidden="false" customHeight="true" outlineLevel="0" collapsed="false">
      <c r="B578" s="25"/>
      <c r="C578" s="25"/>
      <c r="D578" s="25"/>
      <c r="G578" s="2"/>
    </row>
    <row r="579" customFormat="false" ht="12.75" hidden="false" customHeight="true" outlineLevel="0" collapsed="false">
      <c r="B579" s="25"/>
      <c r="C579" s="25"/>
      <c r="D579" s="25"/>
      <c r="G579" s="2"/>
    </row>
    <row r="580" customFormat="false" ht="12.75" hidden="false" customHeight="true" outlineLevel="0" collapsed="false">
      <c r="B580" s="25"/>
      <c r="C580" s="25"/>
      <c r="D580" s="25"/>
      <c r="G580" s="2"/>
    </row>
    <row r="581" customFormat="false" ht="12.75" hidden="false" customHeight="true" outlineLevel="0" collapsed="false">
      <c r="B581" s="25"/>
      <c r="C581" s="25"/>
      <c r="D581" s="25"/>
      <c r="G581" s="2"/>
    </row>
    <row r="582" customFormat="false" ht="12.75" hidden="false" customHeight="true" outlineLevel="0" collapsed="false">
      <c r="B582" s="25"/>
      <c r="C582" s="25"/>
      <c r="D582" s="25"/>
      <c r="G582" s="2"/>
    </row>
    <row r="583" customFormat="false" ht="12.75" hidden="false" customHeight="true" outlineLevel="0" collapsed="false">
      <c r="B583" s="25"/>
      <c r="C583" s="25"/>
      <c r="D583" s="25"/>
      <c r="G583" s="2"/>
    </row>
    <row r="584" customFormat="false" ht="12.75" hidden="false" customHeight="true" outlineLevel="0" collapsed="false">
      <c r="B584" s="25"/>
      <c r="C584" s="25"/>
      <c r="D584" s="25"/>
      <c r="G584" s="2"/>
    </row>
    <row r="585" customFormat="false" ht="12.75" hidden="false" customHeight="true" outlineLevel="0" collapsed="false">
      <c r="B585" s="25"/>
      <c r="C585" s="25"/>
      <c r="D585" s="25"/>
      <c r="G585" s="2"/>
    </row>
    <row r="586" customFormat="false" ht="12.75" hidden="false" customHeight="true" outlineLevel="0" collapsed="false">
      <c r="B586" s="25"/>
      <c r="C586" s="25"/>
      <c r="D586" s="25"/>
      <c r="G586" s="2"/>
    </row>
    <row r="587" customFormat="false" ht="12.75" hidden="false" customHeight="true" outlineLevel="0" collapsed="false">
      <c r="B587" s="25"/>
      <c r="C587" s="25"/>
      <c r="D587" s="25"/>
      <c r="G587" s="2"/>
    </row>
    <row r="588" customFormat="false" ht="12.75" hidden="false" customHeight="true" outlineLevel="0" collapsed="false">
      <c r="B588" s="25"/>
      <c r="C588" s="25"/>
      <c r="D588" s="25"/>
      <c r="G588" s="2"/>
    </row>
    <row r="589" customFormat="false" ht="12.75" hidden="false" customHeight="true" outlineLevel="0" collapsed="false">
      <c r="B589" s="25"/>
      <c r="C589" s="25"/>
      <c r="D589" s="25"/>
      <c r="G589" s="2"/>
    </row>
    <row r="590" customFormat="false" ht="12.75" hidden="false" customHeight="true" outlineLevel="0" collapsed="false">
      <c r="B590" s="25"/>
      <c r="C590" s="25"/>
      <c r="D590" s="25"/>
      <c r="G590" s="2"/>
    </row>
    <row r="591" customFormat="false" ht="12.75" hidden="false" customHeight="true" outlineLevel="0" collapsed="false">
      <c r="B591" s="25"/>
      <c r="C591" s="25"/>
      <c r="D591" s="25"/>
      <c r="G591" s="2"/>
    </row>
    <row r="592" customFormat="false" ht="12.75" hidden="false" customHeight="true" outlineLevel="0" collapsed="false">
      <c r="B592" s="25"/>
      <c r="C592" s="25"/>
      <c r="D592" s="25"/>
      <c r="G592" s="2"/>
    </row>
    <row r="593" customFormat="false" ht="12.75" hidden="false" customHeight="true" outlineLevel="0" collapsed="false">
      <c r="B593" s="25"/>
      <c r="C593" s="25"/>
      <c r="D593" s="25"/>
      <c r="G593" s="2"/>
    </row>
    <row r="594" customFormat="false" ht="12.75" hidden="false" customHeight="true" outlineLevel="0" collapsed="false">
      <c r="B594" s="25"/>
      <c r="C594" s="25"/>
      <c r="D594" s="25"/>
      <c r="G594" s="2"/>
    </row>
    <row r="595" customFormat="false" ht="12.75" hidden="false" customHeight="true" outlineLevel="0" collapsed="false">
      <c r="B595" s="25"/>
      <c r="C595" s="25"/>
      <c r="D595" s="25"/>
      <c r="G595" s="2"/>
    </row>
    <row r="596" customFormat="false" ht="12.75" hidden="false" customHeight="true" outlineLevel="0" collapsed="false">
      <c r="B596" s="25"/>
      <c r="C596" s="25"/>
      <c r="D596" s="25"/>
      <c r="G596" s="2"/>
    </row>
    <row r="597" customFormat="false" ht="12.75" hidden="false" customHeight="true" outlineLevel="0" collapsed="false">
      <c r="B597" s="25"/>
      <c r="C597" s="25"/>
      <c r="D597" s="25"/>
      <c r="G597" s="2"/>
    </row>
    <row r="598" customFormat="false" ht="12.75" hidden="false" customHeight="true" outlineLevel="0" collapsed="false">
      <c r="B598" s="25"/>
      <c r="C598" s="25"/>
      <c r="D598" s="25"/>
      <c r="G598" s="2"/>
    </row>
    <row r="599" customFormat="false" ht="12.75" hidden="false" customHeight="true" outlineLevel="0" collapsed="false">
      <c r="B599" s="25"/>
      <c r="C599" s="25"/>
      <c r="D599" s="25"/>
      <c r="G599" s="2"/>
    </row>
    <row r="600" customFormat="false" ht="12.75" hidden="false" customHeight="true" outlineLevel="0" collapsed="false">
      <c r="B600" s="25"/>
      <c r="C600" s="25"/>
      <c r="D600" s="25"/>
      <c r="G600" s="2"/>
    </row>
    <row r="601" customFormat="false" ht="12.75" hidden="false" customHeight="true" outlineLevel="0" collapsed="false">
      <c r="B601" s="25"/>
      <c r="C601" s="25"/>
      <c r="D601" s="25"/>
      <c r="G601" s="2"/>
    </row>
    <row r="602" customFormat="false" ht="12.75" hidden="false" customHeight="true" outlineLevel="0" collapsed="false">
      <c r="B602" s="25"/>
      <c r="C602" s="25"/>
      <c r="D602" s="25"/>
      <c r="G602" s="2"/>
    </row>
    <row r="603" customFormat="false" ht="12.75" hidden="false" customHeight="true" outlineLevel="0" collapsed="false">
      <c r="B603" s="25"/>
      <c r="C603" s="25"/>
      <c r="D603" s="25"/>
      <c r="G603" s="2"/>
    </row>
    <row r="604" customFormat="false" ht="12.75" hidden="false" customHeight="true" outlineLevel="0" collapsed="false">
      <c r="B604" s="25"/>
      <c r="C604" s="25"/>
      <c r="D604" s="25"/>
      <c r="G604" s="2"/>
    </row>
    <row r="605" customFormat="false" ht="12.75" hidden="false" customHeight="true" outlineLevel="0" collapsed="false">
      <c r="B605" s="25"/>
      <c r="C605" s="25"/>
      <c r="D605" s="25"/>
      <c r="G605" s="2"/>
    </row>
    <row r="606" customFormat="false" ht="12.75" hidden="false" customHeight="true" outlineLevel="0" collapsed="false">
      <c r="B606" s="25"/>
      <c r="C606" s="25"/>
      <c r="D606" s="25"/>
      <c r="G606" s="2"/>
    </row>
    <row r="607" customFormat="false" ht="12.75" hidden="false" customHeight="true" outlineLevel="0" collapsed="false">
      <c r="B607" s="25"/>
      <c r="C607" s="25"/>
      <c r="D607" s="25"/>
      <c r="G607" s="2"/>
    </row>
    <row r="608" customFormat="false" ht="12.75" hidden="false" customHeight="true" outlineLevel="0" collapsed="false">
      <c r="B608" s="25"/>
      <c r="C608" s="25"/>
      <c r="D608" s="25"/>
      <c r="G608" s="2"/>
    </row>
    <row r="609" customFormat="false" ht="12.75" hidden="false" customHeight="true" outlineLevel="0" collapsed="false">
      <c r="B609" s="25"/>
      <c r="C609" s="25"/>
      <c r="D609" s="25"/>
      <c r="G609" s="2"/>
    </row>
    <row r="610" customFormat="false" ht="12.75" hidden="false" customHeight="true" outlineLevel="0" collapsed="false">
      <c r="B610" s="25"/>
      <c r="C610" s="25"/>
      <c r="D610" s="25"/>
      <c r="G610" s="2"/>
    </row>
    <row r="611" customFormat="false" ht="12.75" hidden="false" customHeight="true" outlineLevel="0" collapsed="false">
      <c r="B611" s="25"/>
      <c r="C611" s="25"/>
      <c r="D611" s="25"/>
      <c r="G611" s="2"/>
    </row>
    <row r="612" customFormat="false" ht="12.75" hidden="false" customHeight="true" outlineLevel="0" collapsed="false">
      <c r="B612" s="25"/>
      <c r="C612" s="25"/>
      <c r="D612" s="25"/>
      <c r="G612" s="2"/>
    </row>
    <row r="613" customFormat="false" ht="12.75" hidden="false" customHeight="true" outlineLevel="0" collapsed="false">
      <c r="B613" s="25"/>
      <c r="C613" s="25"/>
      <c r="D613" s="25"/>
      <c r="G613" s="2"/>
    </row>
    <row r="614" customFormat="false" ht="12.75" hidden="false" customHeight="true" outlineLevel="0" collapsed="false">
      <c r="B614" s="25"/>
      <c r="C614" s="25"/>
      <c r="D614" s="25"/>
      <c r="G614" s="2"/>
    </row>
    <row r="615" customFormat="false" ht="12.75" hidden="false" customHeight="true" outlineLevel="0" collapsed="false">
      <c r="B615" s="25"/>
      <c r="C615" s="25"/>
      <c r="D615" s="25"/>
      <c r="G615" s="2"/>
    </row>
    <row r="616" customFormat="false" ht="12.75" hidden="false" customHeight="true" outlineLevel="0" collapsed="false">
      <c r="B616" s="25"/>
      <c r="C616" s="25"/>
      <c r="D616" s="25"/>
      <c r="G616" s="2"/>
    </row>
    <row r="617" customFormat="false" ht="12.75" hidden="false" customHeight="true" outlineLevel="0" collapsed="false">
      <c r="B617" s="25"/>
      <c r="C617" s="25"/>
      <c r="D617" s="25"/>
      <c r="G617" s="2"/>
    </row>
    <row r="618" customFormat="false" ht="12.75" hidden="false" customHeight="true" outlineLevel="0" collapsed="false">
      <c r="B618" s="25"/>
      <c r="C618" s="25"/>
      <c r="D618" s="25"/>
      <c r="G618" s="2"/>
    </row>
    <row r="619" customFormat="false" ht="12.75" hidden="false" customHeight="true" outlineLevel="0" collapsed="false">
      <c r="B619" s="25"/>
      <c r="C619" s="25"/>
      <c r="D619" s="25"/>
      <c r="G619" s="2"/>
    </row>
    <row r="620" customFormat="false" ht="12.75" hidden="false" customHeight="true" outlineLevel="0" collapsed="false">
      <c r="B620" s="25"/>
      <c r="C620" s="25"/>
      <c r="D620" s="25"/>
      <c r="G620" s="2"/>
    </row>
    <row r="621" customFormat="false" ht="12.75" hidden="false" customHeight="true" outlineLevel="0" collapsed="false">
      <c r="B621" s="25"/>
      <c r="C621" s="25"/>
      <c r="D621" s="25"/>
      <c r="G621" s="2"/>
    </row>
    <row r="622" customFormat="false" ht="12.75" hidden="false" customHeight="true" outlineLevel="0" collapsed="false">
      <c r="B622" s="25"/>
      <c r="C622" s="25"/>
      <c r="D622" s="25"/>
      <c r="G622" s="2"/>
    </row>
    <row r="623" customFormat="false" ht="12.75" hidden="false" customHeight="true" outlineLevel="0" collapsed="false">
      <c r="B623" s="25"/>
      <c r="C623" s="25"/>
      <c r="D623" s="25"/>
      <c r="G623" s="2"/>
    </row>
    <row r="624" customFormat="false" ht="12.75" hidden="false" customHeight="true" outlineLevel="0" collapsed="false">
      <c r="B624" s="25"/>
      <c r="C624" s="25"/>
      <c r="D624" s="25"/>
      <c r="G624" s="2"/>
    </row>
    <row r="625" customFormat="false" ht="12.75" hidden="false" customHeight="true" outlineLevel="0" collapsed="false">
      <c r="B625" s="25"/>
      <c r="C625" s="25"/>
      <c r="D625" s="25"/>
      <c r="G625" s="2"/>
    </row>
    <row r="626" customFormat="false" ht="12.75" hidden="false" customHeight="true" outlineLevel="0" collapsed="false">
      <c r="B626" s="25"/>
      <c r="C626" s="25"/>
      <c r="D626" s="25"/>
      <c r="G626" s="2"/>
    </row>
    <row r="627" customFormat="false" ht="12.75" hidden="false" customHeight="true" outlineLevel="0" collapsed="false">
      <c r="B627" s="25"/>
      <c r="C627" s="25"/>
      <c r="D627" s="25"/>
      <c r="G627" s="2"/>
    </row>
    <row r="628" customFormat="false" ht="12.75" hidden="false" customHeight="true" outlineLevel="0" collapsed="false">
      <c r="B628" s="25"/>
      <c r="C628" s="25"/>
      <c r="D628" s="25"/>
      <c r="G628" s="2"/>
    </row>
    <row r="629" customFormat="false" ht="12.75" hidden="false" customHeight="true" outlineLevel="0" collapsed="false">
      <c r="B629" s="25"/>
      <c r="C629" s="25"/>
      <c r="D629" s="25"/>
      <c r="G629" s="2"/>
    </row>
    <row r="630" customFormat="false" ht="12.75" hidden="false" customHeight="true" outlineLevel="0" collapsed="false">
      <c r="B630" s="25"/>
      <c r="C630" s="25"/>
      <c r="D630" s="25"/>
      <c r="G630" s="2"/>
    </row>
    <row r="631" customFormat="false" ht="12.75" hidden="false" customHeight="true" outlineLevel="0" collapsed="false">
      <c r="B631" s="25"/>
      <c r="C631" s="25"/>
      <c r="D631" s="25"/>
      <c r="G631" s="2"/>
    </row>
    <row r="632" customFormat="false" ht="12.75" hidden="false" customHeight="true" outlineLevel="0" collapsed="false">
      <c r="B632" s="25"/>
      <c r="C632" s="25"/>
      <c r="D632" s="25"/>
      <c r="G632" s="2"/>
    </row>
    <row r="633" customFormat="false" ht="12.75" hidden="false" customHeight="true" outlineLevel="0" collapsed="false">
      <c r="B633" s="25"/>
      <c r="C633" s="25"/>
      <c r="D633" s="25"/>
      <c r="G633" s="2"/>
    </row>
    <row r="634" customFormat="false" ht="12.75" hidden="false" customHeight="true" outlineLevel="0" collapsed="false">
      <c r="B634" s="25"/>
      <c r="C634" s="25"/>
      <c r="D634" s="25"/>
      <c r="G634" s="2"/>
    </row>
    <row r="635" customFormat="false" ht="12.75" hidden="false" customHeight="true" outlineLevel="0" collapsed="false">
      <c r="B635" s="25"/>
      <c r="C635" s="25"/>
      <c r="D635" s="25"/>
      <c r="G635" s="2"/>
    </row>
    <row r="636" customFormat="false" ht="12.75" hidden="false" customHeight="true" outlineLevel="0" collapsed="false">
      <c r="B636" s="25"/>
      <c r="C636" s="25"/>
      <c r="D636" s="25"/>
      <c r="G636" s="2"/>
    </row>
    <row r="637" customFormat="false" ht="12.75" hidden="false" customHeight="true" outlineLevel="0" collapsed="false">
      <c r="B637" s="25"/>
      <c r="C637" s="25"/>
      <c r="D637" s="25"/>
      <c r="G637" s="2"/>
    </row>
    <row r="638" customFormat="false" ht="12.75" hidden="false" customHeight="true" outlineLevel="0" collapsed="false">
      <c r="B638" s="25"/>
      <c r="C638" s="25"/>
      <c r="D638" s="25"/>
      <c r="G638" s="2"/>
    </row>
    <row r="639" customFormat="false" ht="12.75" hidden="false" customHeight="true" outlineLevel="0" collapsed="false">
      <c r="B639" s="25"/>
      <c r="C639" s="25"/>
      <c r="D639" s="25"/>
      <c r="G639" s="2"/>
    </row>
    <row r="640" customFormat="false" ht="12.75" hidden="false" customHeight="true" outlineLevel="0" collapsed="false">
      <c r="B640" s="25"/>
      <c r="C640" s="25"/>
      <c r="D640" s="25"/>
      <c r="G640" s="2"/>
    </row>
    <row r="641" customFormat="false" ht="12.75" hidden="false" customHeight="true" outlineLevel="0" collapsed="false">
      <c r="B641" s="25"/>
      <c r="C641" s="25"/>
      <c r="D641" s="25"/>
      <c r="G641" s="2"/>
    </row>
    <row r="642" customFormat="false" ht="12.75" hidden="false" customHeight="true" outlineLevel="0" collapsed="false">
      <c r="B642" s="25"/>
      <c r="C642" s="25"/>
      <c r="D642" s="25"/>
      <c r="G642" s="2"/>
    </row>
    <row r="643" customFormat="false" ht="12.75" hidden="false" customHeight="true" outlineLevel="0" collapsed="false">
      <c r="B643" s="25"/>
      <c r="C643" s="25"/>
      <c r="D643" s="25"/>
      <c r="G643" s="2"/>
    </row>
    <row r="644" customFormat="false" ht="12.75" hidden="false" customHeight="true" outlineLevel="0" collapsed="false">
      <c r="B644" s="25"/>
      <c r="C644" s="25"/>
      <c r="D644" s="25"/>
      <c r="G644" s="2"/>
    </row>
    <row r="645" customFormat="false" ht="12.75" hidden="false" customHeight="true" outlineLevel="0" collapsed="false">
      <c r="B645" s="25"/>
      <c r="C645" s="25"/>
      <c r="D645" s="25"/>
      <c r="G645" s="2"/>
    </row>
    <row r="646" customFormat="false" ht="12.75" hidden="false" customHeight="true" outlineLevel="0" collapsed="false">
      <c r="B646" s="25"/>
      <c r="C646" s="25"/>
      <c r="D646" s="25"/>
      <c r="G646" s="2"/>
    </row>
    <row r="647" customFormat="false" ht="12.75" hidden="false" customHeight="true" outlineLevel="0" collapsed="false">
      <c r="B647" s="25"/>
      <c r="C647" s="25"/>
      <c r="D647" s="25"/>
      <c r="G647" s="2"/>
    </row>
    <row r="648" customFormat="false" ht="12.75" hidden="false" customHeight="true" outlineLevel="0" collapsed="false">
      <c r="B648" s="25"/>
      <c r="C648" s="25"/>
      <c r="D648" s="25"/>
      <c r="G648" s="2"/>
    </row>
    <row r="649" customFormat="false" ht="12.75" hidden="false" customHeight="true" outlineLevel="0" collapsed="false">
      <c r="B649" s="25"/>
      <c r="C649" s="25"/>
      <c r="D649" s="25"/>
      <c r="G649" s="2"/>
    </row>
    <row r="650" customFormat="false" ht="12.75" hidden="false" customHeight="true" outlineLevel="0" collapsed="false">
      <c r="B650" s="25"/>
      <c r="C650" s="25"/>
      <c r="D650" s="25"/>
      <c r="G650" s="2"/>
    </row>
    <row r="651" customFormat="false" ht="12.75" hidden="false" customHeight="true" outlineLevel="0" collapsed="false">
      <c r="B651" s="25"/>
      <c r="C651" s="25"/>
      <c r="D651" s="25"/>
      <c r="G651" s="2"/>
    </row>
    <row r="652" customFormat="false" ht="12.75" hidden="false" customHeight="true" outlineLevel="0" collapsed="false">
      <c r="B652" s="25"/>
      <c r="C652" s="25"/>
      <c r="D652" s="25"/>
      <c r="G652" s="2"/>
    </row>
    <row r="653" customFormat="false" ht="12.75" hidden="false" customHeight="true" outlineLevel="0" collapsed="false">
      <c r="B653" s="25"/>
      <c r="C653" s="25"/>
      <c r="D653" s="25"/>
      <c r="G653" s="2"/>
    </row>
    <row r="654" customFormat="false" ht="12.75" hidden="false" customHeight="true" outlineLevel="0" collapsed="false">
      <c r="B654" s="25"/>
      <c r="C654" s="25"/>
      <c r="D654" s="25"/>
      <c r="G654" s="2"/>
    </row>
    <row r="655" customFormat="false" ht="12.75" hidden="false" customHeight="true" outlineLevel="0" collapsed="false">
      <c r="B655" s="25"/>
      <c r="C655" s="25"/>
      <c r="D655" s="25"/>
      <c r="G655" s="2"/>
    </row>
    <row r="656" customFormat="false" ht="12.75" hidden="false" customHeight="true" outlineLevel="0" collapsed="false">
      <c r="B656" s="25"/>
      <c r="C656" s="25"/>
      <c r="D656" s="25"/>
      <c r="G656" s="2"/>
    </row>
    <row r="657" customFormat="false" ht="12.75" hidden="false" customHeight="true" outlineLevel="0" collapsed="false">
      <c r="B657" s="25"/>
      <c r="C657" s="25"/>
      <c r="D657" s="25"/>
      <c r="G657" s="2"/>
    </row>
    <row r="658" customFormat="false" ht="12.75" hidden="false" customHeight="true" outlineLevel="0" collapsed="false">
      <c r="B658" s="25"/>
      <c r="C658" s="25"/>
      <c r="D658" s="25"/>
      <c r="G658" s="2"/>
    </row>
    <row r="659" customFormat="false" ht="12.75" hidden="false" customHeight="true" outlineLevel="0" collapsed="false">
      <c r="B659" s="25"/>
      <c r="C659" s="25"/>
      <c r="D659" s="25"/>
      <c r="G659" s="2"/>
    </row>
    <row r="660" customFormat="false" ht="12.75" hidden="false" customHeight="true" outlineLevel="0" collapsed="false">
      <c r="B660" s="25"/>
      <c r="C660" s="25"/>
      <c r="D660" s="25"/>
      <c r="G660" s="2"/>
    </row>
    <row r="661" customFormat="false" ht="12.75" hidden="false" customHeight="true" outlineLevel="0" collapsed="false">
      <c r="B661" s="25"/>
      <c r="C661" s="25"/>
      <c r="D661" s="25"/>
      <c r="G661" s="2"/>
    </row>
    <row r="662" customFormat="false" ht="12.75" hidden="false" customHeight="true" outlineLevel="0" collapsed="false">
      <c r="B662" s="25"/>
      <c r="C662" s="25"/>
      <c r="D662" s="25"/>
      <c r="G662" s="2"/>
    </row>
    <row r="663" customFormat="false" ht="12.75" hidden="false" customHeight="true" outlineLevel="0" collapsed="false">
      <c r="B663" s="25"/>
      <c r="C663" s="25"/>
      <c r="D663" s="25"/>
      <c r="G663" s="2"/>
    </row>
    <row r="664" customFormat="false" ht="12.75" hidden="false" customHeight="true" outlineLevel="0" collapsed="false">
      <c r="B664" s="25"/>
      <c r="C664" s="25"/>
      <c r="D664" s="25"/>
      <c r="G664" s="2"/>
    </row>
    <row r="665" customFormat="false" ht="12.75" hidden="false" customHeight="true" outlineLevel="0" collapsed="false">
      <c r="B665" s="25"/>
      <c r="C665" s="25"/>
      <c r="D665" s="25"/>
      <c r="G665" s="2"/>
    </row>
    <row r="666" customFormat="false" ht="12.75" hidden="false" customHeight="true" outlineLevel="0" collapsed="false">
      <c r="B666" s="25"/>
      <c r="C666" s="25"/>
      <c r="D666" s="25"/>
      <c r="G666" s="2"/>
    </row>
    <row r="667" customFormat="false" ht="12.75" hidden="false" customHeight="true" outlineLevel="0" collapsed="false">
      <c r="B667" s="25"/>
      <c r="C667" s="25"/>
      <c r="D667" s="25"/>
      <c r="G667" s="2"/>
    </row>
    <row r="668" customFormat="false" ht="12.75" hidden="false" customHeight="true" outlineLevel="0" collapsed="false">
      <c r="B668" s="25"/>
      <c r="C668" s="25"/>
      <c r="D668" s="25"/>
      <c r="G668" s="2"/>
    </row>
    <row r="669" customFormat="false" ht="12.75" hidden="false" customHeight="true" outlineLevel="0" collapsed="false">
      <c r="B669" s="25"/>
      <c r="C669" s="25"/>
      <c r="D669" s="25"/>
      <c r="G669" s="2"/>
    </row>
    <row r="670" customFormat="false" ht="12.75" hidden="false" customHeight="true" outlineLevel="0" collapsed="false">
      <c r="B670" s="25"/>
      <c r="C670" s="25"/>
      <c r="D670" s="25"/>
      <c r="G670" s="2"/>
    </row>
    <row r="671" customFormat="false" ht="12.75" hidden="false" customHeight="true" outlineLevel="0" collapsed="false">
      <c r="B671" s="25"/>
      <c r="C671" s="25"/>
      <c r="D671" s="25"/>
      <c r="G671" s="2"/>
    </row>
    <row r="672" customFormat="false" ht="12.75" hidden="false" customHeight="true" outlineLevel="0" collapsed="false">
      <c r="B672" s="25"/>
      <c r="C672" s="25"/>
      <c r="D672" s="25"/>
      <c r="G672" s="2"/>
    </row>
    <row r="673" customFormat="false" ht="12.75" hidden="false" customHeight="true" outlineLevel="0" collapsed="false">
      <c r="B673" s="25"/>
      <c r="C673" s="25"/>
      <c r="D673" s="25"/>
      <c r="G673" s="2"/>
    </row>
    <row r="674" customFormat="false" ht="12.75" hidden="false" customHeight="true" outlineLevel="0" collapsed="false">
      <c r="B674" s="25"/>
      <c r="C674" s="25"/>
      <c r="D674" s="25"/>
      <c r="G674" s="2"/>
    </row>
    <row r="675" customFormat="false" ht="12.75" hidden="false" customHeight="true" outlineLevel="0" collapsed="false">
      <c r="B675" s="25"/>
      <c r="C675" s="25"/>
      <c r="D675" s="25"/>
      <c r="G675" s="2"/>
    </row>
    <row r="676" customFormat="false" ht="12.75" hidden="false" customHeight="true" outlineLevel="0" collapsed="false">
      <c r="B676" s="25"/>
      <c r="C676" s="25"/>
      <c r="D676" s="25"/>
      <c r="G676" s="2"/>
    </row>
    <row r="677" customFormat="false" ht="12.75" hidden="false" customHeight="true" outlineLevel="0" collapsed="false">
      <c r="B677" s="25"/>
      <c r="C677" s="25"/>
      <c r="D677" s="25"/>
      <c r="G677" s="2"/>
    </row>
    <row r="678" customFormat="false" ht="12.75" hidden="false" customHeight="true" outlineLevel="0" collapsed="false">
      <c r="B678" s="25"/>
      <c r="C678" s="25"/>
      <c r="D678" s="25"/>
      <c r="G678" s="2"/>
    </row>
    <row r="679" customFormat="false" ht="12.75" hidden="false" customHeight="true" outlineLevel="0" collapsed="false">
      <c r="B679" s="25"/>
      <c r="C679" s="25"/>
      <c r="D679" s="25"/>
      <c r="G679" s="2"/>
    </row>
    <row r="680" customFormat="false" ht="12.75" hidden="false" customHeight="true" outlineLevel="0" collapsed="false">
      <c r="B680" s="25"/>
      <c r="C680" s="25"/>
      <c r="D680" s="25"/>
      <c r="G680" s="2"/>
    </row>
    <row r="681" customFormat="false" ht="12.75" hidden="false" customHeight="true" outlineLevel="0" collapsed="false">
      <c r="B681" s="25"/>
      <c r="C681" s="25"/>
      <c r="D681" s="25"/>
      <c r="G681" s="2"/>
    </row>
    <row r="682" customFormat="false" ht="12.75" hidden="false" customHeight="true" outlineLevel="0" collapsed="false">
      <c r="B682" s="25"/>
      <c r="C682" s="25"/>
      <c r="D682" s="25"/>
      <c r="G682" s="2"/>
    </row>
    <row r="683" customFormat="false" ht="12.75" hidden="false" customHeight="true" outlineLevel="0" collapsed="false">
      <c r="B683" s="25"/>
      <c r="C683" s="25"/>
      <c r="D683" s="25"/>
      <c r="G683" s="2"/>
    </row>
    <row r="684" customFormat="false" ht="12.75" hidden="false" customHeight="true" outlineLevel="0" collapsed="false">
      <c r="B684" s="25"/>
      <c r="C684" s="25"/>
      <c r="D684" s="25"/>
      <c r="G684" s="2"/>
    </row>
    <row r="685" customFormat="false" ht="12.75" hidden="false" customHeight="true" outlineLevel="0" collapsed="false">
      <c r="B685" s="25"/>
      <c r="C685" s="25"/>
      <c r="D685" s="25"/>
      <c r="G685" s="2"/>
    </row>
    <row r="686" customFormat="false" ht="12.75" hidden="false" customHeight="true" outlineLevel="0" collapsed="false">
      <c r="B686" s="25"/>
      <c r="C686" s="25"/>
      <c r="D686" s="25"/>
      <c r="G686" s="2"/>
    </row>
    <row r="687" customFormat="false" ht="12.75" hidden="false" customHeight="true" outlineLevel="0" collapsed="false">
      <c r="B687" s="25"/>
      <c r="C687" s="25"/>
      <c r="D687" s="25"/>
      <c r="G687" s="2"/>
    </row>
    <row r="688" customFormat="false" ht="12.75" hidden="false" customHeight="true" outlineLevel="0" collapsed="false">
      <c r="B688" s="25"/>
      <c r="C688" s="25"/>
      <c r="D688" s="25"/>
      <c r="G688" s="2"/>
    </row>
    <row r="689" customFormat="false" ht="12.75" hidden="false" customHeight="true" outlineLevel="0" collapsed="false">
      <c r="B689" s="25"/>
      <c r="C689" s="25"/>
      <c r="D689" s="25"/>
      <c r="G689" s="2"/>
    </row>
    <row r="690" customFormat="false" ht="12.75" hidden="false" customHeight="true" outlineLevel="0" collapsed="false">
      <c r="B690" s="25"/>
      <c r="C690" s="25"/>
      <c r="D690" s="25"/>
      <c r="G690" s="2"/>
    </row>
    <row r="691" customFormat="false" ht="12.75" hidden="false" customHeight="true" outlineLevel="0" collapsed="false">
      <c r="B691" s="25"/>
      <c r="C691" s="25"/>
      <c r="D691" s="25"/>
      <c r="G691" s="2"/>
    </row>
    <row r="692" customFormat="false" ht="12.75" hidden="false" customHeight="true" outlineLevel="0" collapsed="false">
      <c r="B692" s="25"/>
      <c r="C692" s="25"/>
      <c r="D692" s="25"/>
      <c r="G692" s="2"/>
    </row>
    <row r="693" customFormat="false" ht="12.75" hidden="false" customHeight="true" outlineLevel="0" collapsed="false">
      <c r="B693" s="25"/>
      <c r="C693" s="25"/>
      <c r="D693" s="25"/>
      <c r="G693" s="2"/>
    </row>
    <row r="694" customFormat="false" ht="12.75" hidden="false" customHeight="true" outlineLevel="0" collapsed="false">
      <c r="B694" s="25"/>
      <c r="C694" s="25"/>
      <c r="D694" s="25"/>
      <c r="G694" s="2"/>
    </row>
    <row r="695" customFormat="false" ht="12.75" hidden="false" customHeight="true" outlineLevel="0" collapsed="false">
      <c r="B695" s="25"/>
      <c r="C695" s="25"/>
      <c r="D695" s="25"/>
      <c r="G695" s="2"/>
    </row>
    <row r="696" customFormat="false" ht="12.75" hidden="false" customHeight="true" outlineLevel="0" collapsed="false">
      <c r="B696" s="25"/>
      <c r="C696" s="25"/>
      <c r="D696" s="25"/>
      <c r="G696" s="2"/>
    </row>
    <row r="697" customFormat="false" ht="12.75" hidden="false" customHeight="true" outlineLevel="0" collapsed="false">
      <c r="B697" s="25"/>
      <c r="C697" s="25"/>
      <c r="D697" s="25"/>
      <c r="G697" s="2"/>
    </row>
    <row r="698" customFormat="false" ht="12.75" hidden="false" customHeight="true" outlineLevel="0" collapsed="false">
      <c r="B698" s="25"/>
      <c r="C698" s="25"/>
      <c r="D698" s="25"/>
      <c r="G698" s="2"/>
    </row>
    <row r="699" customFormat="false" ht="12.75" hidden="false" customHeight="true" outlineLevel="0" collapsed="false">
      <c r="B699" s="25"/>
      <c r="C699" s="25"/>
      <c r="D699" s="25"/>
      <c r="G699" s="2"/>
    </row>
    <row r="700" customFormat="false" ht="12.75" hidden="false" customHeight="true" outlineLevel="0" collapsed="false">
      <c r="B700" s="25"/>
      <c r="C700" s="25"/>
      <c r="D700" s="25"/>
      <c r="G700" s="2"/>
    </row>
    <row r="701" customFormat="false" ht="12.75" hidden="false" customHeight="true" outlineLevel="0" collapsed="false">
      <c r="B701" s="25"/>
      <c r="C701" s="25"/>
      <c r="D701" s="25"/>
      <c r="G701" s="2"/>
    </row>
    <row r="702" customFormat="false" ht="12.75" hidden="false" customHeight="true" outlineLevel="0" collapsed="false">
      <c r="B702" s="25"/>
      <c r="C702" s="25"/>
      <c r="D702" s="25"/>
      <c r="G702" s="2"/>
    </row>
    <row r="703" customFormat="false" ht="12.75" hidden="false" customHeight="true" outlineLevel="0" collapsed="false">
      <c r="B703" s="25"/>
      <c r="C703" s="25"/>
      <c r="D703" s="25"/>
      <c r="G703" s="2"/>
    </row>
    <row r="704" customFormat="false" ht="12.75" hidden="false" customHeight="true" outlineLevel="0" collapsed="false">
      <c r="B704" s="25"/>
      <c r="C704" s="25"/>
      <c r="D704" s="25"/>
      <c r="G704" s="2"/>
    </row>
    <row r="705" customFormat="false" ht="12.75" hidden="false" customHeight="true" outlineLevel="0" collapsed="false">
      <c r="B705" s="25"/>
      <c r="C705" s="25"/>
      <c r="D705" s="25"/>
      <c r="G705" s="2"/>
    </row>
    <row r="706" customFormat="false" ht="12.75" hidden="false" customHeight="true" outlineLevel="0" collapsed="false">
      <c r="B706" s="25"/>
      <c r="C706" s="25"/>
      <c r="D706" s="25"/>
      <c r="G706" s="2"/>
    </row>
    <row r="707" customFormat="false" ht="12.75" hidden="false" customHeight="true" outlineLevel="0" collapsed="false">
      <c r="B707" s="25"/>
      <c r="C707" s="25"/>
      <c r="D707" s="25"/>
      <c r="G707" s="2"/>
    </row>
    <row r="708" customFormat="false" ht="12.75" hidden="false" customHeight="true" outlineLevel="0" collapsed="false">
      <c r="B708" s="25"/>
      <c r="C708" s="25"/>
      <c r="D708" s="25"/>
      <c r="G708" s="2"/>
    </row>
    <row r="709" customFormat="false" ht="12.75" hidden="false" customHeight="true" outlineLevel="0" collapsed="false">
      <c r="B709" s="25"/>
      <c r="C709" s="25"/>
      <c r="D709" s="25"/>
      <c r="G709" s="2"/>
    </row>
    <row r="710" customFormat="false" ht="12.75" hidden="false" customHeight="true" outlineLevel="0" collapsed="false">
      <c r="B710" s="25"/>
      <c r="C710" s="25"/>
      <c r="D710" s="25"/>
      <c r="G710" s="2"/>
    </row>
    <row r="711" customFormat="false" ht="12.75" hidden="false" customHeight="true" outlineLevel="0" collapsed="false">
      <c r="B711" s="25"/>
      <c r="C711" s="25"/>
      <c r="D711" s="25"/>
      <c r="G711" s="2"/>
    </row>
    <row r="712" customFormat="false" ht="12.75" hidden="false" customHeight="true" outlineLevel="0" collapsed="false">
      <c r="B712" s="25"/>
      <c r="C712" s="25"/>
      <c r="D712" s="25"/>
      <c r="G712" s="2"/>
    </row>
    <row r="713" customFormat="false" ht="12.75" hidden="false" customHeight="true" outlineLevel="0" collapsed="false">
      <c r="B713" s="25"/>
      <c r="C713" s="25"/>
      <c r="D713" s="25"/>
      <c r="G713" s="2"/>
    </row>
    <row r="714" customFormat="false" ht="12.75" hidden="false" customHeight="true" outlineLevel="0" collapsed="false">
      <c r="B714" s="25"/>
      <c r="C714" s="25"/>
      <c r="D714" s="25"/>
      <c r="G714" s="2"/>
    </row>
    <row r="715" customFormat="false" ht="12.75" hidden="false" customHeight="true" outlineLevel="0" collapsed="false">
      <c r="B715" s="25"/>
      <c r="C715" s="25"/>
      <c r="D715" s="25"/>
      <c r="G715" s="2"/>
    </row>
    <row r="716" customFormat="false" ht="12.75" hidden="false" customHeight="true" outlineLevel="0" collapsed="false">
      <c r="B716" s="25"/>
      <c r="C716" s="25"/>
      <c r="D716" s="25"/>
      <c r="G716" s="2"/>
    </row>
    <row r="717" customFormat="false" ht="12.75" hidden="false" customHeight="true" outlineLevel="0" collapsed="false">
      <c r="B717" s="25"/>
      <c r="C717" s="25"/>
      <c r="D717" s="25"/>
      <c r="G717" s="2"/>
    </row>
    <row r="718" customFormat="false" ht="12.75" hidden="false" customHeight="true" outlineLevel="0" collapsed="false">
      <c r="B718" s="25"/>
      <c r="C718" s="25"/>
      <c r="D718" s="25"/>
      <c r="G718" s="2"/>
    </row>
    <row r="719" customFormat="false" ht="12.75" hidden="false" customHeight="true" outlineLevel="0" collapsed="false">
      <c r="B719" s="25"/>
      <c r="C719" s="25"/>
      <c r="D719" s="25"/>
      <c r="G719" s="2"/>
    </row>
    <row r="720" customFormat="false" ht="12.75" hidden="false" customHeight="true" outlineLevel="0" collapsed="false">
      <c r="B720" s="25"/>
      <c r="C720" s="25"/>
      <c r="D720" s="25"/>
      <c r="G720" s="2"/>
    </row>
    <row r="721" customFormat="false" ht="12.75" hidden="false" customHeight="true" outlineLevel="0" collapsed="false">
      <c r="B721" s="25"/>
      <c r="C721" s="25"/>
      <c r="D721" s="25"/>
      <c r="G721" s="2"/>
    </row>
    <row r="722" customFormat="false" ht="12.75" hidden="false" customHeight="true" outlineLevel="0" collapsed="false">
      <c r="B722" s="25"/>
      <c r="C722" s="25"/>
      <c r="D722" s="25"/>
      <c r="G722" s="2"/>
    </row>
    <row r="723" customFormat="false" ht="12.75" hidden="false" customHeight="true" outlineLevel="0" collapsed="false">
      <c r="B723" s="25"/>
      <c r="C723" s="25"/>
      <c r="D723" s="25"/>
      <c r="G723" s="2"/>
    </row>
    <row r="724" customFormat="false" ht="12.75" hidden="false" customHeight="true" outlineLevel="0" collapsed="false">
      <c r="B724" s="25"/>
      <c r="C724" s="25"/>
      <c r="D724" s="25"/>
      <c r="G724" s="2"/>
    </row>
    <row r="725" customFormat="false" ht="12.75" hidden="false" customHeight="true" outlineLevel="0" collapsed="false">
      <c r="B725" s="25"/>
      <c r="C725" s="25"/>
      <c r="D725" s="25"/>
      <c r="G725" s="2"/>
    </row>
    <row r="726" customFormat="false" ht="12.75" hidden="false" customHeight="true" outlineLevel="0" collapsed="false">
      <c r="B726" s="25"/>
      <c r="C726" s="25"/>
      <c r="D726" s="25"/>
      <c r="G726" s="2"/>
    </row>
    <row r="727" customFormat="false" ht="12.75" hidden="false" customHeight="true" outlineLevel="0" collapsed="false">
      <c r="B727" s="25"/>
      <c r="C727" s="25"/>
      <c r="D727" s="25"/>
      <c r="G727" s="2"/>
    </row>
    <row r="728" customFormat="false" ht="12.75" hidden="false" customHeight="true" outlineLevel="0" collapsed="false">
      <c r="B728" s="25"/>
      <c r="C728" s="25"/>
      <c r="D728" s="25"/>
      <c r="G728" s="2"/>
    </row>
    <row r="729" customFormat="false" ht="12.75" hidden="false" customHeight="true" outlineLevel="0" collapsed="false">
      <c r="B729" s="25"/>
      <c r="C729" s="25"/>
      <c r="D729" s="25"/>
      <c r="G729" s="2"/>
    </row>
    <row r="730" customFormat="false" ht="12.75" hidden="false" customHeight="true" outlineLevel="0" collapsed="false">
      <c r="B730" s="25"/>
      <c r="C730" s="25"/>
      <c r="D730" s="25"/>
      <c r="G730" s="2"/>
    </row>
    <row r="731" customFormat="false" ht="12.75" hidden="false" customHeight="true" outlineLevel="0" collapsed="false">
      <c r="B731" s="25"/>
      <c r="C731" s="25"/>
      <c r="D731" s="25"/>
      <c r="G731" s="2"/>
    </row>
    <row r="732" customFormat="false" ht="12.75" hidden="false" customHeight="true" outlineLevel="0" collapsed="false">
      <c r="B732" s="25"/>
      <c r="C732" s="25"/>
      <c r="D732" s="25"/>
      <c r="G732" s="2"/>
    </row>
    <row r="733" customFormat="false" ht="12.75" hidden="false" customHeight="true" outlineLevel="0" collapsed="false">
      <c r="B733" s="25"/>
      <c r="C733" s="25"/>
      <c r="D733" s="25"/>
      <c r="G733" s="2"/>
    </row>
    <row r="734" customFormat="false" ht="12.75" hidden="false" customHeight="true" outlineLevel="0" collapsed="false">
      <c r="B734" s="25"/>
      <c r="C734" s="25"/>
      <c r="D734" s="25"/>
      <c r="G734" s="2"/>
    </row>
    <row r="735" customFormat="false" ht="12.75" hidden="false" customHeight="true" outlineLevel="0" collapsed="false">
      <c r="B735" s="25"/>
      <c r="C735" s="25"/>
      <c r="D735" s="25"/>
      <c r="G735" s="2"/>
    </row>
    <row r="736" customFormat="false" ht="12.75" hidden="false" customHeight="true" outlineLevel="0" collapsed="false">
      <c r="B736" s="25"/>
      <c r="C736" s="25"/>
      <c r="D736" s="25"/>
      <c r="G736" s="2"/>
    </row>
    <row r="737" customFormat="false" ht="12.75" hidden="false" customHeight="true" outlineLevel="0" collapsed="false">
      <c r="B737" s="25"/>
      <c r="C737" s="25"/>
      <c r="D737" s="25"/>
      <c r="G737" s="2"/>
    </row>
    <row r="738" customFormat="false" ht="12.75" hidden="false" customHeight="true" outlineLevel="0" collapsed="false">
      <c r="B738" s="25"/>
      <c r="C738" s="25"/>
      <c r="D738" s="25"/>
      <c r="G738" s="2"/>
    </row>
    <row r="739" customFormat="false" ht="12.75" hidden="false" customHeight="true" outlineLevel="0" collapsed="false">
      <c r="B739" s="25"/>
      <c r="C739" s="25"/>
      <c r="D739" s="25"/>
      <c r="G739" s="2"/>
    </row>
    <row r="740" customFormat="false" ht="12.75" hidden="false" customHeight="true" outlineLevel="0" collapsed="false">
      <c r="B740" s="25"/>
      <c r="C740" s="25"/>
      <c r="D740" s="25"/>
      <c r="G740" s="2"/>
    </row>
    <row r="741" customFormat="false" ht="12.75" hidden="false" customHeight="true" outlineLevel="0" collapsed="false">
      <c r="B741" s="25"/>
      <c r="C741" s="25"/>
      <c r="D741" s="25"/>
      <c r="G741" s="2"/>
    </row>
    <row r="742" customFormat="false" ht="12.75" hidden="false" customHeight="true" outlineLevel="0" collapsed="false">
      <c r="B742" s="25"/>
      <c r="C742" s="25"/>
      <c r="D742" s="25"/>
      <c r="G742" s="2"/>
    </row>
    <row r="743" customFormat="false" ht="12.75" hidden="false" customHeight="true" outlineLevel="0" collapsed="false">
      <c r="B743" s="25"/>
      <c r="C743" s="25"/>
      <c r="D743" s="25"/>
      <c r="G743" s="2"/>
    </row>
    <row r="744" customFormat="false" ht="12.75" hidden="false" customHeight="true" outlineLevel="0" collapsed="false">
      <c r="B744" s="25"/>
      <c r="C744" s="25"/>
      <c r="D744" s="25"/>
      <c r="G744" s="2"/>
    </row>
    <row r="745" customFormat="false" ht="12.75" hidden="false" customHeight="true" outlineLevel="0" collapsed="false">
      <c r="B745" s="25"/>
      <c r="C745" s="25"/>
      <c r="D745" s="25"/>
      <c r="G745" s="2"/>
    </row>
    <row r="746" customFormat="false" ht="12.75" hidden="false" customHeight="true" outlineLevel="0" collapsed="false">
      <c r="B746" s="25"/>
      <c r="C746" s="25"/>
      <c r="D746" s="25"/>
      <c r="G746" s="2"/>
    </row>
    <row r="747" customFormat="false" ht="12.75" hidden="false" customHeight="true" outlineLevel="0" collapsed="false">
      <c r="B747" s="25"/>
      <c r="C747" s="25"/>
      <c r="D747" s="25"/>
      <c r="G747" s="2"/>
    </row>
    <row r="748" customFormat="false" ht="12.75" hidden="false" customHeight="true" outlineLevel="0" collapsed="false">
      <c r="B748" s="25"/>
      <c r="C748" s="25"/>
      <c r="D748" s="25"/>
      <c r="G748" s="2"/>
    </row>
    <row r="749" customFormat="false" ht="12.75" hidden="false" customHeight="true" outlineLevel="0" collapsed="false">
      <c r="B749" s="25"/>
      <c r="C749" s="25"/>
      <c r="D749" s="25"/>
      <c r="G749" s="2"/>
    </row>
    <row r="750" customFormat="false" ht="12.75" hidden="false" customHeight="true" outlineLevel="0" collapsed="false">
      <c r="B750" s="25"/>
      <c r="C750" s="25"/>
      <c r="D750" s="25"/>
      <c r="G750" s="2"/>
    </row>
    <row r="751" customFormat="false" ht="12.75" hidden="false" customHeight="true" outlineLevel="0" collapsed="false">
      <c r="B751" s="25"/>
      <c r="C751" s="25"/>
      <c r="D751" s="25"/>
      <c r="G751" s="2"/>
    </row>
    <row r="752" customFormat="false" ht="12.75" hidden="false" customHeight="true" outlineLevel="0" collapsed="false">
      <c r="B752" s="25"/>
      <c r="C752" s="25"/>
      <c r="D752" s="25"/>
      <c r="G752" s="2"/>
    </row>
    <row r="753" customFormat="false" ht="12.75" hidden="false" customHeight="true" outlineLevel="0" collapsed="false">
      <c r="B753" s="25"/>
      <c r="C753" s="25"/>
      <c r="D753" s="25"/>
      <c r="G753" s="2"/>
    </row>
    <row r="754" customFormat="false" ht="12.75" hidden="false" customHeight="true" outlineLevel="0" collapsed="false">
      <c r="B754" s="25"/>
      <c r="C754" s="25"/>
      <c r="D754" s="25"/>
      <c r="G754" s="2"/>
    </row>
    <row r="755" customFormat="false" ht="12.75" hidden="false" customHeight="true" outlineLevel="0" collapsed="false">
      <c r="B755" s="25"/>
      <c r="C755" s="25"/>
      <c r="D755" s="25"/>
      <c r="G755" s="2"/>
    </row>
    <row r="756" customFormat="false" ht="12.75" hidden="false" customHeight="true" outlineLevel="0" collapsed="false">
      <c r="B756" s="25"/>
      <c r="C756" s="25"/>
      <c r="D756" s="25"/>
      <c r="G756" s="2"/>
    </row>
    <row r="757" customFormat="false" ht="12.75" hidden="false" customHeight="true" outlineLevel="0" collapsed="false">
      <c r="B757" s="25"/>
      <c r="C757" s="25"/>
      <c r="D757" s="25"/>
      <c r="G757" s="2"/>
    </row>
    <row r="758" customFormat="false" ht="12.75" hidden="false" customHeight="true" outlineLevel="0" collapsed="false">
      <c r="B758" s="25"/>
      <c r="C758" s="25"/>
      <c r="D758" s="25"/>
      <c r="G758" s="2"/>
    </row>
    <row r="759" customFormat="false" ht="12.75" hidden="false" customHeight="true" outlineLevel="0" collapsed="false">
      <c r="B759" s="25"/>
      <c r="C759" s="25"/>
      <c r="D759" s="25"/>
      <c r="G759" s="2"/>
    </row>
    <row r="760" customFormat="false" ht="12.75" hidden="false" customHeight="true" outlineLevel="0" collapsed="false">
      <c r="B760" s="25"/>
      <c r="C760" s="25"/>
      <c r="D760" s="25"/>
      <c r="G760" s="2"/>
    </row>
    <row r="761" customFormat="false" ht="12.75" hidden="false" customHeight="true" outlineLevel="0" collapsed="false">
      <c r="B761" s="25"/>
      <c r="C761" s="25"/>
      <c r="D761" s="25"/>
      <c r="G761" s="2"/>
    </row>
    <row r="762" customFormat="false" ht="12.75" hidden="false" customHeight="true" outlineLevel="0" collapsed="false">
      <c r="B762" s="25"/>
      <c r="C762" s="25"/>
      <c r="D762" s="25"/>
      <c r="G762" s="2"/>
    </row>
    <row r="763" customFormat="false" ht="12.75" hidden="false" customHeight="true" outlineLevel="0" collapsed="false">
      <c r="B763" s="25"/>
      <c r="C763" s="25"/>
      <c r="D763" s="25"/>
      <c r="G763" s="2"/>
    </row>
    <row r="764" customFormat="false" ht="12.75" hidden="false" customHeight="true" outlineLevel="0" collapsed="false">
      <c r="B764" s="25"/>
      <c r="C764" s="25"/>
      <c r="D764" s="25"/>
      <c r="G764" s="2"/>
    </row>
    <row r="765" customFormat="false" ht="12.75" hidden="false" customHeight="true" outlineLevel="0" collapsed="false">
      <c r="B765" s="25"/>
      <c r="C765" s="25"/>
      <c r="D765" s="25"/>
      <c r="G765" s="2"/>
    </row>
    <row r="766" customFormat="false" ht="12.75" hidden="false" customHeight="true" outlineLevel="0" collapsed="false">
      <c r="B766" s="25"/>
      <c r="C766" s="25"/>
      <c r="D766" s="25"/>
      <c r="G766" s="2"/>
    </row>
    <row r="767" customFormat="false" ht="12.75" hidden="false" customHeight="true" outlineLevel="0" collapsed="false">
      <c r="B767" s="25"/>
      <c r="C767" s="25"/>
      <c r="D767" s="25"/>
      <c r="G767" s="2"/>
    </row>
    <row r="768" customFormat="false" ht="12.75" hidden="false" customHeight="true" outlineLevel="0" collapsed="false">
      <c r="B768" s="25"/>
      <c r="C768" s="25"/>
      <c r="D768" s="25"/>
      <c r="G768" s="2"/>
    </row>
    <row r="769" customFormat="false" ht="12.75" hidden="false" customHeight="true" outlineLevel="0" collapsed="false">
      <c r="B769" s="25"/>
      <c r="C769" s="25"/>
      <c r="D769" s="25"/>
      <c r="G769" s="2"/>
    </row>
    <row r="770" customFormat="false" ht="12.75" hidden="false" customHeight="true" outlineLevel="0" collapsed="false">
      <c r="B770" s="25"/>
      <c r="C770" s="25"/>
      <c r="D770" s="25"/>
      <c r="G770" s="2"/>
    </row>
    <row r="771" customFormat="false" ht="12.75" hidden="false" customHeight="true" outlineLevel="0" collapsed="false">
      <c r="B771" s="25"/>
      <c r="C771" s="25"/>
      <c r="D771" s="25"/>
      <c r="G771" s="2"/>
    </row>
    <row r="772" customFormat="false" ht="12.75" hidden="false" customHeight="true" outlineLevel="0" collapsed="false">
      <c r="B772" s="25"/>
      <c r="C772" s="25"/>
      <c r="D772" s="25"/>
      <c r="G772" s="2"/>
    </row>
    <row r="773" customFormat="false" ht="12.75" hidden="false" customHeight="true" outlineLevel="0" collapsed="false">
      <c r="B773" s="25"/>
      <c r="C773" s="25"/>
      <c r="D773" s="25"/>
      <c r="G773" s="2"/>
    </row>
    <row r="774" customFormat="false" ht="12.75" hidden="false" customHeight="true" outlineLevel="0" collapsed="false">
      <c r="B774" s="25"/>
      <c r="C774" s="25"/>
      <c r="D774" s="25"/>
      <c r="G774" s="2"/>
    </row>
    <row r="775" customFormat="false" ht="12.75" hidden="false" customHeight="true" outlineLevel="0" collapsed="false">
      <c r="B775" s="25"/>
      <c r="C775" s="25"/>
      <c r="D775" s="25"/>
      <c r="G775" s="2"/>
    </row>
    <row r="776" customFormat="false" ht="12.75" hidden="false" customHeight="true" outlineLevel="0" collapsed="false">
      <c r="B776" s="25"/>
      <c r="C776" s="25"/>
      <c r="D776" s="25"/>
      <c r="G776" s="2"/>
    </row>
    <row r="777" customFormat="false" ht="12.75" hidden="false" customHeight="true" outlineLevel="0" collapsed="false">
      <c r="B777" s="25"/>
      <c r="C777" s="25"/>
      <c r="D777" s="25"/>
      <c r="G777" s="2"/>
    </row>
    <row r="778" customFormat="false" ht="12.75" hidden="false" customHeight="true" outlineLevel="0" collapsed="false">
      <c r="B778" s="25"/>
      <c r="C778" s="25"/>
      <c r="D778" s="25"/>
      <c r="G778" s="2"/>
    </row>
    <row r="779" customFormat="false" ht="12.75" hidden="false" customHeight="true" outlineLevel="0" collapsed="false">
      <c r="B779" s="25"/>
      <c r="C779" s="25"/>
      <c r="D779" s="25"/>
      <c r="G779" s="2"/>
    </row>
    <row r="780" customFormat="false" ht="12.75" hidden="false" customHeight="true" outlineLevel="0" collapsed="false">
      <c r="B780" s="25"/>
      <c r="C780" s="25"/>
      <c r="D780" s="25"/>
      <c r="G780" s="2"/>
    </row>
    <row r="781" customFormat="false" ht="12.75" hidden="false" customHeight="true" outlineLevel="0" collapsed="false">
      <c r="B781" s="25"/>
      <c r="C781" s="25"/>
      <c r="D781" s="25"/>
      <c r="G781" s="2"/>
    </row>
    <row r="782" customFormat="false" ht="12.75" hidden="false" customHeight="true" outlineLevel="0" collapsed="false">
      <c r="B782" s="25"/>
      <c r="C782" s="25"/>
      <c r="D782" s="25"/>
      <c r="G782" s="2"/>
    </row>
    <row r="783" customFormat="false" ht="12.75" hidden="false" customHeight="true" outlineLevel="0" collapsed="false">
      <c r="B783" s="25"/>
      <c r="C783" s="25"/>
      <c r="D783" s="25"/>
      <c r="G783" s="2"/>
    </row>
    <row r="784" customFormat="false" ht="12.75" hidden="false" customHeight="true" outlineLevel="0" collapsed="false">
      <c r="B784" s="25"/>
      <c r="C784" s="25"/>
      <c r="D784" s="25"/>
      <c r="G784" s="2"/>
    </row>
    <row r="785" customFormat="false" ht="12.75" hidden="false" customHeight="true" outlineLevel="0" collapsed="false">
      <c r="B785" s="25"/>
      <c r="C785" s="25"/>
      <c r="D785" s="25"/>
      <c r="G785" s="2"/>
    </row>
    <row r="786" customFormat="false" ht="12.75" hidden="false" customHeight="true" outlineLevel="0" collapsed="false">
      <c r="B786" s="25"/>
      <c r="C786" s="25"/>
      <c r="D786" s="25"/>
      <c r="G786" s="2"/>
    </row>
    <row r="787" customFormat="false" ht="12.75" hidden="false" customHeight="true" outlineLevel="0" collapsed="false">
      <c r="B787" s="25"/>
      <c r="C787" s="25"/>
      <c r="D787" s="25"/>
      <c r="G787" s="2"/>
    </row>
    <row r="788" customFormat="false" ht="12.75" hidden="false" customHeight="true" outlineLevel="0" collapsed="false">
      <c r="B788" s="25"/>
      <c r="C788" s="25"/>
      <c r="D788" s="25"/>
      <c r="G788" s="2"/>
    </row>
    <row r="789" customFormat="false" ht="12.75" hidden="false" customHeight="true" outlineLevel="0" collapsed="false">
      <c r="B789" s="25"/>
      <c r="C789" s="25"/>
      <c r="D789" s="25"/>
      <c r="G789" s="2"/>
    </row>
    <row r="790" customFormat="false" ht="12.75" hidden="false" customHeight="true" outlineLevel="0" collapsed="false">
      <c r="B790" s="25"/>
      <c r="C790" s="25"/>
      <c r="D790" s="25"/>
      <c r="G790" s="2"/>
    </row>
    <row r="791" customFormat="false" ht="12.75" hidden="false" customHeight="true" outlineLevel="0" collapsed="false">
      <c r="B791" s="25"/>
      <c r="C791" s="25"/>
      <c r="D791" s="25"/>
      <c r="G791" s="2"/>
    </row>
    <row r="792" customFormat="false" ht="12.75" hidden="false" customHeight="true" outlineLevel="0" collapsed="false">
      <c r="B792" s="25"/>
      <c r="C792" s="25"/>
      <c r="D792" s="25"/>
      <c r="G792" s="2"/>
    </row>
    <row r="793" customFormat="false" ht="12.75" hidden="false" customHeight="true" outlineLevel="0" collapsed="false">
      <c r="B793" s="25"/>
      <c r="C793" s="25"/>
      <c r="D793" s="25"/>
      <c r="G793" s="2"/>
    </row>
    <row r="794" customFormat="false" ht="12.75" hidden="false" customHeight="true" outlineLevel="0" collapsed="false">
      <c r="B794" s="25"/>
      <c r="C794" s="25"/>
      <c r="D794" s="25"/>
      <c r="G794" s="2"/>
    </row>
    <row r="795" customFormat="false" ht="12.75" hidden="false" customHeight="true" outlineLevel="0" collapsed="false">
      <c r="B795" s="25"/>
      <c r="C795" s="25"/>
      <c r="D795" s="25"/>
      <c r="G795" s="2"/>
    </row>
    <row r="796" customFormat="false" ht="12.75" hidden="false" customHeight="true" outlineLevel="0" collapsed="false">
      <c r="B796" s="25"/>
      <c r="C796" s="25"/>
      <c r="D796" s="25"/>
      <c r="G796" s="2"/>
    </row>
    <row r="797" customFormat="false" ht="12.75" hidden="false" customHeight="true" outlineLevel="0" collapsed="false">
      <c r="B797" s="25"/>
      <c r="C797" s="25"/>
      <c r="D797" s="25"/>
      <c r="G797" s="2"/>
    </row>
    <row r="798" customFormat="false" ht="12.75" hidden="false" customHeight="true" outlineLevel="0" collapsed="false">
      <c r="B798" s="25"/>
      <c r="C798" s="25"/>
      <c r="D798" s="25"/>
      <c r="G798" s="2"/>
    </row>
    <row r="799" customFormat="false" ht="12.75" hidden="false" customHeight="true" outlineLevel="0" collapsed="false">
      <c r="B799" s="25"/>
      <c r="C799" s="25"/>
      <c r="D799" s="25"/>
      <c r="G799" s="2"/>
    </row>
    <row r="800" customFormat="false" ht="12.75" hidden="false" customHeight="true" outlineLevel="0" collapsed="false">
      <c r="B800" s="25"/>
      <c r="C800" s="25"/>
      <c r="D800" s="25"/>
      <c r="G800" s="2"/>
    </row>
    <row r="801" customFormat="false" ht="12.75" hidden="false" customHeight="true" outlineLevel="0" collapsed="false">
      <c r="B801" s="25"/>
      <c r="C801" s="25"/>
      <c r="D801" s="25"/>
      <c r="G801" s="2"/>
    </row>
    <row r="802" customFormat="false" ht="12.75" hidden="false" customHeight="true" outlineLevel="0" collapsed="false">
      <c r="B802" s="25"/>
      <c r="C802" s="25"/>
      <c r="D802" s="25"/>
      <c r="G802" s="2"/>
    </row>
    <row r="803" customFormat="false" ht="12.75" hidden="false" customHeight="true" outlineLevel="0" collapsed="false">
      <c r="B803" s="25"/>
      <c r="C803" s="25"/>
      <c r="D803" s="25"/>
      <c r="G803" s="2"/>
    </row>
    <row r="804" customFormat="false" ht="12.75" hidden="false" customHeight="true" outlineLevel="0" collapsed="false">
      <c r="B804" s="25"/>
      <c r="C804" s="25"/>
      <c r="D804" s="25"/>
      <c r="G804" s="2"/>
    </row>
    <row r="805" customFormat="false" ht="12.75" hidden="false" customHeight="true" outlineLevel="0" collapsed="false">
      <c r="B805" s="25"/>
      <c r="C805" s="25"/>
      <c r="D805" s="25"/>
      <c r="G805" s="2"/>
    </row>
    <row r="806" customFormat="false" ht="12.75" hidden="false" customHeight="true" outlineLevel="0" collapsed="false">
      <c r="B806" s="25"/>
      <c r="C806" s="25"/>
      <c r="D806" s="25"/>
      <c r="G806" s="2"/>
    </row>
    <row r="807" customFormat="false" ht="12.75" hidden="false" customHeight="true" outlineLevel="0" collapsed="false">
      <c r="B807" s="25"/>
      <c r="C807" s="25"/>
      <c r="D807" s="25"/>
      <c r="G807" s="2"/>
    </row>
    <row r="808" customFormat="false" ht="12.75" hidden="false" customHeight="true" outlineLevel="0" collapsed="false">
      <c r="B808" s="25"/>
      <c r="C808" s="25"/>
      <c r="D808" s="25"/>
      <c r="G808" s="2"/>
    </row>
    <row r="809" customFormat="false" ht="12.75" hidden="false" customHeight="true" outlineLevel="0" collapsed="false">
      <c r="B809" s="25"/>
      <c r="C809" s="25"/>
      <c r="D809" s="25"/>
      <c r="G809" s="2"/>
    </row>
    <row r="810" customFormat="false" ht="12.75" hidden="false" customHeight="true" outlineLevel="0" collapsed="false">
      <c r="B810" s="25"/>
      <c r="C810" s="25"/>
      <c r="D810" s="25"/>
      <c r="G810" s="2"/>
    </row>
    <row r="811" customFormat="false" ht="12.75" hidden="false" customHeight="true" outlineLevel="0" collapsed="false">
      <c r="B811" s="25"/>
      <c r="C811" s="25"/>
      <c r="D811" s="25"/>
      <c r="G811" s="2"/>
    </row>
    <row r="812" customFormat="false" ht="12.75" hidden="false" customHeight="true" outlineLevel="0" collapsed="false">
      <c r="B812" s="25"/>
      <c r="C812" s="25"/>
      <c r="D812" s="25"/>
      <c r="G812" s="2"/>
    </row>
    <row r="813" customFormat="false" ht="12.75" hidden="false" customHeight="true" outlineLevel="0" collapsed="false">
      <c r="B813" s="25"/>
      <c r="C813" s="25"/>
      <c r="D813" s="25"/>
      <c r="G813" s="2"/>
    </row>
    <row r="814" customFormat="false" ht="12.75" hidden="false" customHeight="true" outlineLevel="0" collapsed="false">
      <c r="B814" s="25"/>
      <c r="C814" s="25"/>
      <c r="D814" s="25"/>
      <c r="G814" s="2"/>
    </row>
    <row r="815" customFormat="false" ht="12.75" hidden="false" customHeight="true" outlineLevel="0" collapsed="false">
      <c r="B815" s="25"/>
      <c r="C815" s="25"/>
      <c r="D815" s="25"/>
      <c r="G815" s="2"/>
    </row>
    <row r="816" customFormat="false" ht="12.75" hidden="false" customHeight="true" outlineLevel="0" collapsed="false">
      <c r="B816" s="25"/>
      <c r="C816" s="25"/>
      <c r="D816" s="25"/>
      <c r="G816" s="2"/>
    </row>
    <row r="817" customFormat="false" ht="12.75" hidden="false" customHeight="true" outlineLevel="0" collapsed="false">
      <c r="B817" s="25"/>
      <c r="C817" s="25"/>
      <c r="D817" s="25"/>
      <c r="G817" s="2"/>
    </row>
    <row r="818" customFormat="false" ht="12.75" hidden="false" customHeight="true" outlineLevel="0" collapsed="false">
      <c r="B818" s="25"/>
      <c r="C818" s="25"/>
      <c r="D818" s="25"/>
      <c r="G818" s="2"/>
    </row>
    <row r="819" customFormat="false" ht="12.75" hidden="false" customHeight="true" outlineLevel="0" collapsed="false">
      <c r="B819" s="25"/>
      <c r="C819" s="25"/>
      <c r="D819" s="25"/>
      <c r="G819" s="2"/>
    </row>
    <row r="820" customFormat="false" ht="12.75" hidden="false" customHeight="true" outlineLevel="0" collapsed="false">
      <c r="B820" s="25"/>
      <c r="C820" s="25"/>
      <c r="D820" s="25"/>
      <c r="G820" s="2"/>
    </row>
    <row r="821" customFormat="false" ht="12.75" hidden="false" customHeight="true" outlineLevel="0" collapsed="false">
      <c r="B821" s="25"/>
      <c r="C821" s="25"/>
      <c r="D821" s="25"/>
      <c r="G821" s="2"/>
    </row>
    <row r="822" customFormat="false" ht="12.75" hidden="false" customHeight="true" outlineLevel="0" collapsed="false">
      <c r="B822" s="25"/>
      <c r="C822" s="25"/>
      <c r="D822" s="25"/>
      <c r="G822" s="2"/>
    </row>
    <row r="823" customFormat="false" ht="12.75" hidden="false" customHeight="true" outlineLevel="0" collapsed="false">
      <c r="B823" s="25"/>
      <c r="C823" s="25"/>
      <c r="D823" s="25"/>
      <c r="G823" s="2"/>
    </row>
    <row r="824" customFormat="false" ht="12.75" hidden="false" customHeight="true" outlineLevel="0" collapsed="false">
      <c r="B824" s="25"/>
      <c r="C824" s="25"/>
      <c r="D824" s="25"/>
      <c r="G824" s="2"/>
    </row>
    <row r="825" customFormat="false" ht="12.75" hidden="false" customHeight="true" outlineLevel="0" collapsed="false">
      <c r="B825" s="25"/>
      <c r="C825" s="25"/>
      <c r="D825" s="25"/>
      <c r="G825" s="2"/>
    </row>
    <row r="826" customFormat="false" ht="12.75" hidden="false" customHeight="true" outlineLevel="0" collapsed="false">
      <c r="B826" s="25"/>
      <c r="C826" s="25"/>
      <c r="D826" s="25"/>
      <c r="G826" s="2"/>
    </row>
    <row r="827" customFormat="false" ht="12.75" hidden="false" customHeight="true" outlineLevel="0" collapsed="false">
      <c r="B827" s="25"/>
      <c r="C827" s="25"/>
      <c r="D827" s="25"/>
      <c r="G827" s="2"/>
    </row>
    <row r="828" customFormat="false" ht="12.75" hidden="false" customHeight="true" outlineLevel="0" collapsed="false">
      <c r="B828" s="25"/>
      <c r="C828" s="25"/>
      <c r="D828" s="25"/>
      <c r="G828" s="2"/>
    </row>
    <row r="829" customFormat="false" ht="12.75" hidden="false" customHeight="true" outlineLevel="0" collapsed="false">
      <c r="B829" s="25"/>
      <c r="C829" s="25"/>
      <c r="D829" s="25"/>
      <c r="G829" s="2"/>
    </row>
    <row r="830" customFormat="false" ht="12.75" hidden="false" customHeight="true" outlineLevel="0" collapsed="false">
      <c r="B830" s="25"/>
      <c r="C830" s="25"/>
      <c r="D830" s="25"/>
      <c r="G830" s="2"/>
    </row>
    <row r="831" customFormat="false" ht="12.75" hidden="false" customHeight="true" outlineLevel="0" collapsed="false">
      <c r="B831" s="25"/>
      <c r="C831" s="25"/>
      <c r="D831" s="25"/>
      <c r="G831" s="2"/>
    </row>
    <row r="832" customFormat="false" ht="12.75" hidden="false" customHeight="true" outlineLevel="0" collapsed="false">
      <c r="B832" s="25"/>
      <c r="C832" s="25"/>
      <c r="D832" s="25"/>
      <c r="G832" s="2"/>
    </row>
    <row r="833" customFormat="false" ht="12.75" hidden="false" customHeight="true" outlineLevel="0" collapsed="false">
      <c r="B833" s="25"/>
      <c r="C833" s="25"/>
      <c r="D833" s="25"/>
      <c r="G833" s="2"/>
    </row>
    <row r="834" customFormat="false" ht="12.75" hidden="false" customHeight="true" outlineLevel="0" collapsed="false">
      <c r="B834" s="25"/>
      <c r="C834" s="25"/>
      <c r="D834" s="25"/>
      <c r="G834" s="2"/>
    </row>
    <row r="835" customFormat="false" ht="12.75" hidden="false" customHeight="true" outlineLevel="0" collapsed="false">
      <c r="B835" s="25"/>
      <c r="C835" s="25"/>
      <c r="D835" s="25"/>
      <c r="G835" s="2"/>
    </row>
    <row r="836" customFormat="false" ht="12.75" hidden="false" customHeight="true" outlineLevel="0" collapsed="false">
      <c r="B836" s="25"/>
      <c r="C836" s="25"/>
      <c r="D836" s="25"/>
      <c r="G836" s="2"/>
    </row>
    <row r="837" customFormat="false" ht="12.75" hidden="false" customHeight="true" outlineLevel="0" collapsed="false">
      <c r="B837" s="25"/>
      <c r="C837" s="25"/>
      <c r="D837" s="25"/>
      <c r="G837" s="2"/>
    </row>
    <row r="838" customFormat="false" ht="12.75" hidden="false" customHeight="true" outlineLevel="0" collapsed="false">
      <c r="B838" s="25"/>
      <c r="C838" s="25"/>
      <c r="D838" s="25"/>
      <c r="G838" s="2"/>
    </row>
    <row r="839" customFormat="false" ht="12.75" hidden="false" customHeight="true" outlineLevel="0" collapsed="false">
      <c r="B839" s="25"/>
      <c r="C839" s="25"/>
      <c r="D839" s="25"/>
      <c r="G839" s="2"/>
    </row>
    <row r="840" customFormat="false" ht="12.75" hidden="false" customHeight="true" outlineLevel="0" collapsed="false">
      <c r="B840" s="25"/>
      <c r="C840" s="25"/>
      <c r="D840" s="25"/>
      <c r="G840" s="2"/>
    </row>
    <row r="841" customFormat="false" ht="12.75" hidden="false" customHeight="true" outlineLevel="0" collapsed="false">
      <c r="B841" s="25"/>
      <c r="C841" s="25"/>
      <c r="D841" s="25"/>
      <c r="G841" s="2"/>
    </row>
    <row r="842" customFormat="false" ht="12.75" hidden="false" customHeight="true" outlineLevel="0" collapsed="false">
      <c r="B842" s="25"/>
      <c r="C842" s="25"/>
      <c r="D842" s="25"/>
      <c r="G842" s="2"/>
    </row>
    <row r="843" customFormat="false" ht="12.75" hidden="false" customHeight="true" outlineLevel="0" collapsed="false">
      <c r="B843" s="25"/>
      <c r="C843" s="25"/>
      <c r="D843" s="25"/>
      <c r="G843" s="2"/>
    </row>
    <row r="844" customFormat="false" ht="12.75" hidden="false" customHeight="true" outlineLevel="0" collapsed="false">
      <c r="B844" s="25"/>
      <c r="C844" s="25"/>
      <c r="D844" s="25"/>
      <c r="G844" s="2"/>
    </row>
    <row r="845" customFormat="false" ht="12.75" hidden="false" customHeight="true" outlineLevel="0" collapsed="false">
      <c r="B845" s="25"/>
      <c r="C845" s="25"/>
      <c r="D845" s="25"/>
      <c r="G845" s="2"/>
    </row>
    <row r="846" customFormat="false" ht="12.75" hidden="false" customHeight="true" outlineLevel="0" collapsed="false">
      <c r="B846" s="25"/>
      <c r="C846" s="25"/>
      <c r="D846" s="25"/>
      <c r="G846" s="2"/>
    </row>
    <row r="847" customFormat="false" ht="12.75" hidden="false" customHeight="true" outlineLevel="0" collapsed="false">
      <c r="B847" s="25"/>
      <c r="C847" s="25"/>
      <c r="D847" s="25"/>
      <c r="G847" s="2"/>
    </row>
    <row r="848" customFormat="false" ht="12.75" hidden="false" customHeight="true" outlineLevel="0" collapsed="false">
      <c r="B848" s="25"/>
      <c r="C848" s="25"/>
      <c r="D848" s="25"/>
      <c r="G848" s="2"/>
    </row>
    <row r="849" customFormat="false" ht="12.75" hidden="false" customHeight="true" outlineLevel="0" collapsed="false">
      <c r="B849" s="25"/>
      <c r="C849" s="25"/>
      <c r="D849" s="25"/>
      <c r="G849" s="2"/>
    </row>
    <row r="850" customFormat="false" ht="12.75" hidden="false" customHeight="true" outlineLevel="0" collapsed="false">
      <c r="B850" s="25"/>
      <c r="C850" s="25"/>
      <c r="D850" s="25"/>
      <c r="G850" s="2"/>
    </row>
    <row r="851" customFormat="false" ht="12.75" hidden="false" customHeight="true" outlineLevel="0" collapsed="false">
      <c r="B851" s="25"/>
      <c r="C851" s="25"/>
      <c r="D851" s="25"/>
      <c r="G851" s="2"/>
    </row>
    <row r="852" customFormat="false" ht="12.75" hidden="false" customHeight="true" outlineLevel="0" collapsed="false">
      <c r="B852" s="25"/>
      <c r="C852" s="25"/>
      <c r="D852" s="25"/>
      <c r="G852" s="2"/>
    </row>
    <row r="853" customFormat="false" ht="12.75" hidden="false" customHeight="true" outlineLevel="0" collapsed="false">
      <c r="B853" s="25"/>
      <c r="C853" s="25"/>
      <c r="D853" s="25"/>
      <c r="G853" s="2"/>
    </row>
    <row r="854" customFormat="false" ht="12.75" hidden="false" customHeight="true" outlineLevel="0" collapsed="false">
      <c r="B854" s="25"/>
      <c r="C854" s="25"/>
      <c r="D854" s="25"/>
      <c r="G854" s="2"/>
    </row>
    <row r="855" customFormat="false" ht="12.75" hidden="false" customHeight="true" outlineLevel="0" collapsed="false">
      <c r="B855" s="25"/>
      <c r="C855" s="25"/>
      <c r="D855" s="25"/>
      <c r="G855" s="2"/>
    </row>
    <row r="856" customFormat="false" ht="12.75" hidden="false" customHeight="true" outlineLevel="0" collapsed="false">
      <c r="B856" s="25"/>
      <c r="C856" s="25"/>
      <c r="D856" s="25"/>
      <c r="G856" s="2"/>
    </row>
    <row r="857" customFormat="false" ht="12.75" hidden="false" customHeight="true" outlineLevel="0" collapsed="false">
      <c r="B857" s="25"/>
      <c r="C857" s="25"/>
      <c r="D857" s="25"/>
      <c r="G857" s="2"/>
    </row>
    <row r="858" customFormat="false" ht="12.75" hidden="false" customHeight="true" outlineLevel="0" collapsed="false">
      <c r="B858" s="25"/>
      <c r="C858" s="25"/>
      <c r="D858" s="25"/>
      <c r="G858" s="2"/>
    </row>
    <row r="859" customFormat="false" ht="12.75" hidden="false" customHeight="true" outlineLevel="0" collapsed="false">
      <c r="B859" s="25"/>
      <c r="C859" s="25"/>
      <c r="D859" s="25"/>
      <c r="G859" s="2"/>
    </row>
    <row r="860" customFormat="false" ht="12.75" hidden="false" customHeight="true" outlineLevel="0" collapsed="false">
      <c r="B860" s="25"/>
      <c r="C860" s="25"/>
      <c r="D860" s="25"/>
      <c r="G860" s="2"/>
    </row>
    <row r="861" customFormat="false" ht="12.75" hidden="false" customHeight="true" outlineLevel="0" collapsed="false">
      <c r="B861" s="25"/>
      <c r="C861" s="25"/>
      <c r="D861" s="25"/>
      <c r="G861" s="2"/>
    </row>
    <row r="862" customFormat="false" ht="12.75" hidden="false" customHeight="true" outlineLevel="0" collapsed="false">
      <c r="B862" s="25"/>
      <c r="C862" s="25"/>
      <c r="D862" s="25"/>
      <c r="G862" s="2"/>
    </row>
    <row r="863" customFormat="false" ht="12.75" hidden="false" customHeight="true" outlineLevel="0" collapsed="false">
      <c r="B863" s="25"/>
      <c r="C863" s="25"/>
      <c r="D863" s="25"/>
      <c r="G863" s="2"/>
    </row>
    <row r="864" customFormat="false" ht="12.75" hidden="false" customHeight="true" outlineLevel="0" collapsed="false">
      <c r="B864" s="25"/>
      <c r="C864" s="25"/>
      <c r="D864" s="25"/>
      <c r="G864" s="2"/>
    </row>
    <row r="865" customFormat="false" ht="12.75" hidden="false" customHeight="true" outlineLevel="0" collapsed="false">
      <c r="B865" s="25"/>
      <c r="C865" s="25"/>
      <c r="D865" s="25"/>
      <c r="G865" s="2"/>
    </row>
    <row r="866" customFormat="false" ht="12.75" hidden="false" customHeight="true" outlineLevel="0" collapsed="false">
      <c r="B866" s="25"/>
      <c r="C866" s="25"/>
      <c r="D866" s="25"/>
      <c r="G866" s="2"/>
    </row>
    <row r="867" customFormat="false" ht="12.75" hidden="false" customHeight="true" outlineLevel="0" collapsed="false">
      <c r="B867" s="25"/>
      <c r="C867" s="25"/>
      <c r="D867" s="25"/>
      <c r="G867" s="2"/>
    </row>
    <row r="868" customFormat="false" ht="12.75" hidden="false" customHeight="true" outlineLevel="0" collapsed="false">
      <c r="B868" s="25"/>
      <c r="C868" s="25"/>
      <c r="D868" s="25"/>
      <c r="G868" s="2"/>
    </row>
    <row r="869" customFormat="false" ht="12.75" hidden="false" customHeight="true" outlineLevel="0" collapsed="false">
      <c r="B869" s="25"/>
      <c r="C869" s="25"/>
      <c r="D869" s="25"/>
      <c r="G869" s="2"/>
    </row>
    <row r="870" customFormat="false" ht="12.75" hidden="false" customHeight="true" outlineLevel="0" collapsed="false">
      <c r="B870" s="25"/>
      <c r="C870" s="25"/>
      <c r="D870" s="25"/>
      <c r="G870" s="2"/>
    </row>
    <row r="871" customFormat="false" ht="12.75" hidden="false" customHeight="true" outlineLevel="0" collapsed="false">
      <c r="B871" s="25"/>
      <c r="C871" s="25"/>
      <c r="D871" s="25"/>
      <c r="G871" s="2"/>
    </row>
    <row r="872" customFormat="false" ht="12.75" hidden="false" customHeight="true" outlineLevel="0" collapsed="false">
      <c r="B872" s="25"/>
      <c r="C872" s="25"/>
      <c r="D872" s="25"/>
      <c r="G872" s="2"/>
    </row>
    <row r="873" customFormat="false" ht="12.75" hidden="false" customHeight="true" outlineLevel="0" collapsed="false">
      <c r="B873" s="25"/>
      <c r="C873" s="25"/>
      <c r="D873" s="25"/>
      <c r="G873" s="2"/>
    </row>
    <row r="874" customFormat="false" ht="12.75" hidden="false" customHeight="true" outlineLevel="0" collapsed="false">
      <c r="B874" s="25"/>
      <c r="C874" s="25"/>
      <c r="D874" s="25"/>
      <c r="G874" s="2"/>
    </row>
    <row r="875" customFormat="false" ht="12.75" hidden="false" customHeight="true" outlineLevel="0" collapsed="false">
      <c r="B875" s="25"/>
      <c r="C875" s="25"/>
      <c r="D875" s="25"/>
      <c r="G875" s="2"/>
    </row>
    <row r="876" customFormat="false" ht="12.75" hidden="false" customHeight="true" outlineLevel="0" collapsed="false">
      <c r="B876" s="25"/>
      <c r="C876" s="25"/>
      <c r="D876" s="25"/>
      <c r="G876" s="2"/>
    </row>
    <row r="877" customFormat="false" ht="12.75" hidden="false" customHeight="true" outlineLevel="0" collapsed="false">
      <c r="B877" s="25"/>
      <c r="C877" s="25"/>
      <c r="D877" s="25"/>
      <c r="G877" s="2"/>
    </row>
    <row r="878" customFormat="false" ht="12.75" hidden="false" customHeight="true" outlineLevel="0" collapsed="false">
      <c r="B878" s="25"/>
      <c r="C878" s="25"/>
      <c r="D878" s="25"/>
      <c r="G878" s="2"/>
    </row>
    <row r="879" customFormat="false" ht="12.75" hidden="false" customHeight="true" outlineLevel="0" collapsed="false">
      <c r="B879" s="25"/>
      <c r="C879" s="25"/>
      <c r="D879" s="25"/>
      <c r="G879" s="2"/>
    </row>
    <row r="880" customFormat="false" ht="12.75" hidden="false" customHeight="true" outlineLevel="0" collapsed="false">
      <c r="B880" s="25"/>
      <c r="C880" s="25"/>
      <c r="D880" s="25"/>
      <c r="G880" s="2"/>
    </row>
    <row r="881" customFormat="false" ht="12.75" hidden="false" customHeight="true" outlineLevel="0" collapsed="false">
      <c r="B881" s="25"/>
      <c r="C881" s="25"/>
      <c r="D881" s="25"/>
      <c r="G881" s="2"/>
    </row>
    <row r="882" customFormat="false" ht="12.75" hidden="false" customHeight="true" outlineLevel="0" collapsed="false">
      <c r="B882" s="25"/>
      <c r="C882" s="25"/>
      <c r="D882" s="25"/>
      <c r="G882" s="2"/>
    </row>
    <row r="883" customFormat="false" ht="12.75" hidden="false" customHeight="true" outlineLevel="0" collapsed="false">
      <c r="B883" s="25"/>
      <c r="C883" s="25"/>
      <c r="D883" s="25"/>
      <c r="G883" s="2"/>
    </row>
    <row r="884" customFormat="false" ht="12.75" hidden="false" customHeight="true" outlineLevel="0" collapsed="false">
      <c r="B884" s="25"/>
      <c r="C884" s="25"/>
      <c r="D884" s="25"/>
      <c r="G884" s="2"/>
    </row>
    <row r="885" customFormat="false" ht="12.75" hidden="false" customHeight="true" outlineLevel="0" collapsed="false">
      <c r="B885" s="25"/>
      <c r="C885" s="25"/>
      <c r="D885" s="25"/>
      <c r="G885" s="2"/>
    </row>
    <row r="886" customFormat="false" ht="12.75" hidden="false" customHeight="true" outlineLevel="0" collapsed="false">
      <c r="B886" s="25"/>
      <c r="C886" s="25"/>
      <c r="D886" s="25"/>
      <c r="G886" s="2"/>
    </row>
    <row r="887" customFormat="false" ht="12.75" hidden="false" customHeight="true" outlineLevel="0" collapsed="false">
      <c r="B887" s="25"/>
      <c r="C887" s="25"/>
      <c r="D887" s="25"/>
      <c r="G887" s="2"/>
    </row>
    <row r="888" customFormat="false" ht="12.75" hidden="false" customHeight="true" outlineLevel="0" collapsed="false">
      <c r="B888" s="25"/>
      <c r="C888" s="25"/>
      <c r="D888" s="25"/>
      <c r="G888" s="2"/>
    </row>
    <row r="889" customFormat="false" ht="12.75" hidden="false" customHeight="true" outlineLevel="0" collapsed="false">
      <c r="B889" s="25"/>
      <c r="C889" s="25"/>
      <c r="D889" s="25"/>
      <c r="G889" s="2"/>
    </row>
    <row r="890" customFormat="false" ht="12.75" hidden="false" customHeight="true" outlineLevel="0" collapsed="false">
      <c r="B890" s="25"/>
      <c r="C890" s="25"/>
      <c r="D890" s="25"/>
      <c r="G890" s="2"/>
    </row>
    <row r="891" customFormat="false" ht="12.75" hidden="false" customHeight="true" outlineLevel="0" collapsed="false">
      <c r="B891" s="25"/>
      <c r="C891" s="25"/>
      <c r="D891" s="25"/>
      <c r="G891" s="2"/>
    </row>
    <row r="892" customFormat="false" ht="12.75" hidden="false" customHeight="true" outlineLevel="0" collapsed="false">
      <c r="B892" s="25"/>
      <c r="C892" s="25"/>
      <c r="D892" s="25"/>
      <c r="G892" s="2"/>
    </row>
    <row r="893" customFormat="false" ht="12.75" hidden="false" customHeight="true" outlineLevel="0" collapsed="false">
      <c r="B893" s="25"/>
      <c r="C893" s="25"/>
      <c r="D893" s="25"/>
      <c r="G893" s="2"/>
    </row>
    <row r="894" customFormat="false" ht="12.75" hidden="false" customHeight="true" outlineLevel="0" collapsed="false">
      <c r="B894" s="25"/>
      <c r="C894" s="25"/>
      <c r="D894" s="25"/>
      <c r="G894" s="2"/>
    </row>
    <row r="895" customFormat="false" ht="12.75" hidden="false" customHeight="true" outlineLevel="0" collapsed="false">
      <c r="B895" s="25"/>
      <c r="C895" s="25"/>
      <c r="D895" s="25"/>
      <c r="G895" s="2"/>
    </row>
    <row r="896" customFormat="false" ht="12.75" hidden="false" customHeight="true" outlineLevel="0" collapsed="false">
      <c r="B896" s="25"/>
      <c r="C896" s="25"/>
      <c r="D896" s="25"/>
      <c r="G896" s="2"/>
    </row>
    <row r="897" customFormat="false" ht="12.75" hidden="false" customHeight="true" outlineLevel="0" collapsed="false">
      <c r="B897" s="25"/>
      <c r="C897" s="25"/>
      <c r="D897" s="25"/>
      <c r="G897" s="2"/>
    </row>
    <row r="898" customFormat="false" ht="12.75" hidden="false" customHeight="true" outlineLevel="0" collapsed="false">
      <c r="B898" s="25"/>
      <c r="C898" s="25"/>
      <c r="D898" s="25"/>
      <c r="G898" s="2"/>
    </row>
    <row r="899" customFormat="false" ht="12.75" hidden="false" customHeight="true" outlineLevel="0" collapsed="false">
      <c r="B899" s="25"/>
      <c r="C899" s="25"/>
      <c r="D899" s="25"/>
      <c r="G899" s="2"/>
    </row>
    <row r="900" customFormat="false" ht="12.75" hidden="false" customHeight="true" outlineLevel="0" collapsed="false">
      <c r="B900" s="25"/>
      <c r="C900" s="25"/>
      <c r="D900" s="25"/>
      <c r="G900" s="2"/>
    </row>
    <row r="901" customFormat="false" ht="12.75" hidden="false" customHeight="true" outlineLevel="0" collapsed="false">
      <c r="B901" s="25"/>
      <c r="C901" s="25"/>
      <c r="D901" s="25"/>
      <c r="G901" s="2"/>
    </row>
    <row r="902" customFormat="false" ht="12.75" hidden="false" customHeight="true" outlineLevel="0" collapsed="false">
      <c r="B902" s="25"/>
      <c r="C902" s="25"/>
      <c r="D902" s="25"/>
      <c r="G902" s="2"/>
    </row>
    <row r="903" customFormat="false" ht="12.75" hidden="false" customHeight="true" outlineLevel="0" collapsed="false">
      <c r="B903" s="25"/>
      <c r="C903" s="25"/>
      <c r="D903" s="25"/>
      <c r="G903" s="2"/>
    </row>
    <row r="904" customFormat="false" ht="12.75" hidden="false" customHeight="true" outlineLevel="0" collapsed="false">
      <c r="B904" s="25"/>
      <c r="C904" s="25"/>
      <c r="D904" s="25"/>
      <c r="G904" s="2"/>
    </row>
    <row r="905" customFormat="false" ht="12.75" hidden="false" customHeight="true" outlineLevel="0" collapsed="false">
      <c r="B905" s="25"/>
      <c r="C905" s="25"/>
      <c r="D905" s="25"/>
      <c r="G905" s="2"/>
    </row>
    <row r="906" customFormat="false" ht="12.75" hidden="false" customHeight="true" outlineLevel="0" collapsed="false">
      <c r="B906" s="25"/>
      <c r="C906" s="25"/>
      <c r="D906" s="25"/>
      <c r="G906" s="2"/>
    </row>
    <row r="907" customFormat="false" ht="12.75" hidden="false" customHeight="true" outlineLevel="0" collapsed="false">
      <c r="B907" s="25"/>
      <c r="C907" s="25"/>
      <c r="D907" s="25"/>
      <c r="G907" s="2"/>
    </row>
    <row r="908" customFormat="false" ht="12.75" hidden="false" customHeight="true" outlineLevel="0" collapsed="false">
      <c r="B908" s="25"/>
      <c r="C908" s="25"/>
      <c r="D908" s="25"/>
      <c r="G908" s="2"/>
    </row>
    <row r="909" customFormat="false" ht="12.75" hidden="false" customHeight="true" outlineLevel="0" collapsed="false">
      <c r="B909" s="25"/>
      <c r="C909" s="25"/>
      <c r="D909" s="25"/>
      <c r="G909" s="2"/>
    </row>
    <row r="910" customFormat="false" ht="12.75" hidden="false" customHeight="true" outlineLevel="0" collapsed="false">
      <c r="B910" s="25"/>
      <c r="C910" s="25"/>
      <c r="D910" s="25"/>
      <c r="G910" s="2"/>
    </row>
    <row r="911" customFormat="false" ht="12.75" hidden="false" customHeight="true" outlineLevel="0" collapsed="false">
      <c r="B911" s="25"/>
      <c r="C911" s="25"/>
      <c r="D911" s="25"/>
      <c r="G911" s="2"/>
    </row>
    <row r="912" customFormat="false" ht="12.75" hidden="false" customHeight="true" outlineLevel="0" collapsed="false">
      <c r="B912" s="25"/>
      <c r="C912" s="25"/>
      <c r="D912" s="25"/>
      <c r="G912" s="2"/>
    </row>
    <row r="913" customFormat="false" ht="12.75" hidden="false" customHeight="true" outlineLevel="0" collapsed="false">
      <c r="B913" s="25"/>
      <c r="C913" s="25"/>
      <c r="D913" s="25"/>
      <c r="G913" s="2"/>
    </row>
    <row r="914" customFormat="false" ht="12.75" hidden="false" customHeight="true" outlineLevel="0" collapsed="false">
      <c r="B914" s="25"/>
      <c r="C914" s="25"/>
      <c r="D914" s="25"/>
      <c r="G914" s="2"/>
    </row>
    <row r="915" customFormat="false" ht="12.75" hidden="false" customHeight="true" outlineLevel="0" collapsed="false">
      <c r="B915" s="25"/>
      <c r="C915" s="25"/>
      <c r="D915" s="25"/>
      <c r="G915" s="2"/>
    </row>
    <row r="916" customFormat="false" ht="12.75" hidden="false" customHeight="true" outlineLevel="0" collapsed="false">
      <c r="B916" s="25"/>
      <c r="C916" s="25"/>
      <c r="D916" s="25"/>
      <c r="G916" s="2"/>
    </row>
    <row r="917" customFormat="false" ht="12.75" hidden="false" customHeight="true" outlineLevel="0" collapsed="false">
      <c r="B917" s="25"/>
      <c r="C917" s="25"/>
      <c r="D917" s="25"/>
      <c r="G917" s="2"/>
    </row>
    <row r="918" customFormat="false" ht="12.75" hidden="false" customHeight="true" outlineLevel="0" collapsed="false">
      <c r="B918" s="25"/>
      <c r="C918" s="25"/>
      <c r="D918" s="25"/>
      <c r="G918" s="2"/>
    </row>
    <row r="919" customFormat="false" ht="12.75" hidden="false" customHeight="true" outlineLevel="0" collapsed="false">
      <c r="B919" s="25"/>
      <c r="C919" s="25"/>
      <c r="D919" s="25"/>
      <c r="G919" s="2"/>
    </row>
    <row r="920" customFormat="false" ht="12.75" hidden="false" customHeight="true" outlineLevel="0" collapsed="false">
      <c r="B920" s="25"/>
      <c r="C920" s="25"/>
      <c r="D920" s="25"/>
      <c r="G920" s="2"/>
    </row>
    <row r="921" customFormat="false" ht="12.75" hidden="false" customHeight="true" outlineLevel="0" collapsed="false">
      <c r="B921" s="25"/>
      <c r="C921" s="25"/>
      <c r="D921" s="25"/>
      <c r="G921" s="2"/>
    </row>
    <row r="922" customFormat="false" ht="12.75" hidden="false" customHeight="true" outlineLevel="0" collapsed="false">
      <c r="B922" s="25"/>
      <c r="C922" s="25"/>
      <c r="D922" s="25"/>
      <c r="G922" s="2"/>
    </row>
    <row r="923" customFormat="false" ht="12.75" hidden="false" customHeight="true" outlineLevel="0" collapsed="false">
      <c r="B923" s="25"/>
      <c r="C923" s="25"/>
      <c r="D923" s="25"/>
      <c r="G923" s="2"/>
    </row>
    <row r="924" customFormat="false" ht="12.75" hidden="false" customHeight="true" outlineLevel="0" collapsed="false">
      <c r="B924" s="25"/>
      <c r="C924" s="25"/>
      <c r="D924" s="25"/>
      <c r="G924" s="2"/>
    </row>
    <row r="925" customFormat="false" ht="12.75" hidden="false" customHeight="true" outlineLevel="0" collapsed="false">
      <c r="B925" s="25"/>
      <c r="C925" s="25"/>
      <c r="D925" s="25"/>
      <c r="G925" s="2"/>
    </row>
    <row r="926" customFormat="false" ht="12.75" hidden="false" customHeight="true" outlineLevel="0" collapsed="false">
      <c r="B926" s="25"/>
      <c r="C926" s="25"/>
      <c r="D926" s="25"/>
      <c r="G926" s="2"/>
    </row>
    <row r="927" customFormat="false" ht="12.75" hidden="false" customHeight="true" outlineLevel="0" collapsed="false">
      <c r="B927" s="25"/>
      <c r="C927" s="25"/>
      <c r="D927" s="25"/>
      <c r="G927" s="2"/>
    </row>
    <row r="928" customFormat="false" ht="12.75" hidden="false" customHeight="true" outlineLevel="0" collapsed="false">
      <c r="B928" s="25"/>
      <c r="C928" s="25"/>
      <c r="D928" s="25"/>
      <c r="G928" s="2"/>
    </row>
    <row r="929" customFormat="false" ht="12.75" hidden="false" customHeight="true" outlineLevel="0" collapsed="false">
      <c r="B929" s="25"/>
      <c r="C929" s="25"/>
      <c r="D929" s="25"/>
      <c r="G929" s="2"/>
    </row>
    <row r="930" customFormat="false" ht="12.75" hidden="false" customHeight="true" outlineLevel="0" collapsed="false">
      <c r="B930" s="25"/>
      <c r="C930" s="25"/>
      <c r="D930" s="25"/>
      <c r="G930" s="2"/>
    </row>
    <row r="931" customFormat="false" ht="12.75" hidden="false" customHeight="true" outlineLevel="0" collapsed="false">
      <c r="B931" s="25"/>
      <c r="C931" s="25"/>
      <c r="D931" s="25"/>
      <c r="G931" s="2"/>
    </row>
    <row r="932" customFormat="false" ht="12.75" hidden="false" customHeight="true" outlineLevel="0" collapsed="false">
      <c r="B932" s="25"/>
      <c r="C932" s="25"/>
      <c r="D932" s="25"/>
      <c r="G932" s="2"/>
    </row>
    <row r="933" customFormat="false" ht="12.75" hidden="false" customHeight="true" outlineLevel="0" collapsed="false">
      <c r="B933" s="25"/>
      <c r="C933" s="25"/>
      <c r="D933" s="25"/>
      <c r="G933" s="2"/>
    </row>
    <row r="934" customFormat="false" ht="12.75" hidden="false" customHeight="true" outlineLevel="0" collapsed="false">
      <c r="B934" s="25"/>
      <c r="C934" s="25"/>
      <c r="D934" s="25"/>
      <c r="G934" s="2"/>
    </row>
    <row r="935" customFormat="false" ht="12.75" hidden="false" customHeight="true" outlineLevel="0" collapsed="false">
      <c r="B935" s="25"/>
      <c r="C935" s="25"/>
      <c r="D935" s="25"/>
      <c r="G935" s="2"/>
    </row>
    <row r="936" customFormat="false" ht="12.75" hidden="false" customHeight="true" outlineLevel="0" collapsed="false">
      <c r="B936" s="25"/>
      <c r="C936" s="25"/>
      <c r="D936" s="25"/>
      <c r="G936" s="2"/>
    </row>
    <row r="937" customFormat="false" ht="12.75" hidden="false" customHeight="true" outlineLevel="0" collapsed="false">
      <c r="B937" s="25"/>
      <c r="C937" s="25"/>
      <c r="D937" s="25"/>
      <c r="G937" s="2"/>
    </row>
    <row r="938" customFormat="false" ht="12.75" hidden="false" customHeight="true" outlineLevel="0" collapsed="false">
      <c r="B938" s="25"/>
      <c r="C938" s="25"/>
      <c r="D938" s="25"/>
      <c r="G938" s="2"/>
    </row>
    <row r="939" customFormat="false" ht="12.75" hidden="false" customHeight="true" outlineLevel="0" collapsed="false">
      <c r="B939" s="25"/>
      <c r="C939" s="25"/>
      <c r="D939" s="25"/>
      <c r="G939" s="2"/>
    </row>
    <row r="940" customFormat="false" ht="12.75" hidden="false" customHeight="true" outlineLevel="0" collapsed="false">
      <c r="B940" s="25"/>
      <c r="C940" s="25"/>
      <c r="D940" s="25"/>
      <c r="G940" s="2"/>
    </row>
    <row r="941" customFormat="false" ht="12.75" hidden="false" customHeight="true" outlineLevel="0" collapsed="false">
      <c r="B941" s="25"/>
      <c r="C941" s="25"/>
      <c r="D941" s="25"/>
      <c r="G941" s="2"/>
    </row>
    <row r="942" customFormat="false" ht="12.75" hidden="false" customHeight="true" outlineLevel="0" collapsed="false">
      <c r="B942" s="25"/>
      <c r="C942" s="25"/>
      <c r="D942" s="25"/>
      <c r="G942" s="2"/>
    </row>
    <row r="943" customFormat="false" ht="12.75" hidden="false" customHeight="true" outlineLevel="0" collapsed="false">
      <c r="B943" s="25"/>
      <c r="C943" s="25"/>
      <c r="D943" s="25"/>
      <c r="G943" s="2"/>
    </row>
    <row r="944" customFormat="false" ht="12.75" hidden="false" customHeight="true" outlineLevel="0" collapsed="false">
      <c r="B944" s="25"/>
      <c r="C944" s="25"/>
      <c r="D944" s="25"/>
      <c r="G944" s="2"/>
    </row>
    <row r="945" customFormat="false" ht="12.75" hidden="false" customHeight="true" outlineLevel="0" collapsed="false">
      <c r="B945" s="25"/>
      <c r="C945" s="25"/>
      <c r="D945" s="25"/>
      <c r="G945" s="2"/>
    </row>
    <row r="946" customFormat="false" ht="12.75" hidden="false" customHeight="true" outlineLevel="0" collapsed="false">
      <c r="B946" s="25"/>
      <c r="C946" s="25"/>
      <c r="D946" s="25"/>
      <c r="G946" s="2"/>
    </row>
    <row r="947" customFormat="false" ht="12.75" hidden="false" customHeight="true" outlineLevel="0" collapsed="false">
      <c r="B947" s="25"/>
      <c r="C947" s="25"/>
      <c r="D947" s="25"/>
      <c r="G947" s="2"/>
    </row>
    <row r="948" customFormat="false" ht="12.75" hidden="false" customHeight="true" outlineLevel="0" collapsed="false">
      <c r="B948" s="25"/>
      <c r="C948" s="25"/>
      <c r="D948" s="25"/>
      <c r="G948" s="2"/>
    </row>
    <row r="949" customFormat="false" ht="12.75" hidden="false" customHeight="true" outlineLevel="0" collapsed="false">
      <c r="B949" s="25"/>
      <c r="C949" s="25"/>
      <c r="D949" s="25"/>
      <c r="G949" s="2"/>
    </row>
    <row r="950" customFormat="false" ht="12.75" hidden="false" customHeight="true" outlineLevel="0" collapsed="false">
      <c r="B950" s="25"/>
      <c r="C950" s="25"/>
      <c r="D950" s="25"/>
      <c r="G950" s="2"/>
    </row>
    <row r="951" customFormat="false" ht="12.75" hidden="false" customHeight="true" outlineLevel="0" collapsed="false">
      <c r="B951" s="25"/>
      <c r="C951" s="25"/>
      <c r="D951" s="25"/>
      <c r="G951" s="2"/>
    </row>
    <row r="952" customFormat="false" ht="12.75" hidden="false" customHeight="true" outlineLevel="0" collapsed="false">
      <c r="B952" s="25"/>
      <c r="C952" s="25"/>
      <c r="D952" s="25"/>
      <c r="G952" s="2"/>
    </row>
    <row r="953" customFormat="false" ht="12.75" hidden="false" customHeight="true" outlineLevel="0" collapsed="false">
      <c r="B953" s="25"/>
      <c r="C953" s="25"/>
      <c r="D953" s="25"/>
      <c r="G953" s="2"/>
    </row>
    <row r="954" customFormat="false" ht="12.75" hidden="false" customHeight="true" outlineLevel="0" collapsed="false">
      <c r="B954" s="25"/>
      <c r="C954" s="25"/>
      <c r="D954" s="25"/>
      <c r="G954" s="2"/>
    </row>
    <row r="955" customFormat="false" ht="12.75" hidden="false" customHeight="true" outlineLevel="0" collapsed="false">
      <c r="B955" s="25"/>
      <c r="C955" s="25"/>
      <c r="D955" s="25"/>
      <c r="G955" s="2"/>
    </row>
    <row r="956" customFormat="false" ht="12.75" hidden="false" customHeight="true" outlineLevel="0" collapsed="false">
      <c r="B956" s="25"/>
      <c r="C956" s="25"/>
      <c r="D956" s="25"/>
      <c r="G956" s="2"/>
    </row>
    <row r="957" customFormat="false" ht="12.75" hidden="false" customHeight="true" outlineLevel="0" collapsed="false">
      <c r="B957" s="25"/>
      <c r="C957" s="25"/>
      <c r="D957" s="25"/>
      <c r="G957" s="2"/>
    </row>
    <row r="958" customFormat="false" ht="12.75" hidden="false" customHeight="true" outlineLevel="0" collapsed="false">
      <c r="B958" s="25"/>
      <c r="C958" s="25"/>
      <c r="D958" s="25"/>
      <c r="G958" s="2"/>
    </row>
    <row r="959" customFormat="false" ht="12.75" hidden="false" customHeight="true" outlineLevel="0" collapsed="false">
      <c r="B959" s="25"/>
      <c r="C959" s="25"/>
      <c r="D959" s="25"/>
      <c r="G959" s="2"/>
    </row>
    <row r="960" customFormat="false" ht="12.75" hidden="false" customHeight="true" outlineLevel="0" collapsed="false">
      <c r="B960" s="25"/>
      <c r="C960" s="25"/>
      <c r="D960" s="25"/>
      <c r="G960" s="2"/>
    </row>
    <row r="961" customFormat="false" ht="12.75" hidden="false" customHeight="true" outlineLevel="0" collapsed="false">
      <c r="B961" s="25"/>
      <c r="C961" s="25"/>
      <c r="D961" s="25"/>
      <c r="G961" s="2"/>
    </row>
    <row r="962" customFormat="false" ht="12.75" hidden="false" customHeight="true" outlineLevel="0" collapsed="false">
      <c r="B962" s="25"/>
      <c r="C962" s="25"/>
      <c r="D962" s="25"/>
      <c r="G962" s="2"/>
    </row>
    <row r="963" customFormat="false" ht="12.75" hidden="false" customHeight="true" outlineLevel="0" collapsed="false">
      <c r="B963" s="25"/>
      <c r="C963" s="25"/>
      <c r="D963" s="25"/>
      <c r="G963" s="2"/>
    </row>
    <row r="964" customFormat="false" ht="12.75" hidden="false" customHeight="true" outlineLevel="0" collapsed="false">
      <c r="B964" s="25"/>
      <c r="C964" s="25"/>
      <c r="D964" s="25"/>
      <c r="G964" s="2"/>
    </row>
    <row r="965" customFormat="false" ht="12.75" hidden="false" customHeight="true" outlineLevel="0" collapsed="false">
      <c r="B965" s="25"/>
      <c r="C965" s="25"/>
      <c r="D965" s="25"/>
      <c r="G965" s="2"/>
    </row>
    <row r="966" customFormat="false" ht="12.75" hidden="false" customHeight="true" outlineLevel="0" collapsed="false">
      <c r="B966" s="25"/>
      <c r="C966" s="25"/>
      <c r="D966" s="25"/>
      <c r="G966" s="2"/>
    </row>
    <row r="967" customFormat="false" ht="12.75" hidden="false" customHeight="true" outlineLevel="0" collapsed="false">
      <c r="B967" s="25"/>
      <c r="C967" s="25"/>
      <c r="D967" s="25"/>
      <c r="G967" s="2"/>
    </row>
    <row r="968" customFormat="false" ht="12.75" hidden="false" customHeight="true" outlineLevel="0" collapsed="false">
      <c r="B968" s="25"/>
      <c r="C968" s="25"/>
      <c r="D968" s="25"/>
      <c r="G968" s="2"/>
    </row>
    <row r="969" customFormat="false" ht="12.75" hidden="false" customHeight="true" outlineLevel="0" collapsed="false">
      <c r="B969" s="25"/>
      <c r="C969" s="25"/>
      <c r="D969" s="25"/>
      <c r="G969" s="2"/>
    </row>
    <row r="970" customFormat="false" ht="12.75" hidden="false" customHeight="true" outlineLevel="0" collapsed="false">
      <c r="B970" s="25"/>
      <c r="C970" s="25"/>
      <c r="D970" s="25"/>
      <c r="G970" s="2"/>
    </row>
    <row r="971" customFormat="false" ht="12.75" hidden="false" customHeight="true" outlineLevel="0" collapsed="false">
      <c r="B971" s="25"/>
      <c r="C971" s="25"/>
      <c r="D971" s="25"/>
      <c r="G971" s="2"/>
    </row>
    <row r="972" customFormat="false" ht="12.75" hidden="false" customHeight="true" outlineLevel="0" collapsed="false">
      <c r="B972" s="25"/>
      <c r="C972" s="25"/>
      <c r="D972" s="25"/>
      <c r="G972" s="2"/>
    </row>
    <row r="973" customFormat="false" ht="12.75" hidden="false" customHeight="true" outlineLevel="0" collapsed="false">
      <c r="B973" s="25"/>
      <c r="C973" s="25"/>
      <c r="D973" s="25"/>
      <c r="G973" s="2"/>
    </row>
    <row r="974" customFormat="false" ht="12.75" hidden="false" customHeight="true" outlineLevel="0" collapsed="false">
      <c r="B974" s="25"/>
      <c r="C974" s="25"/>
      <c r="D974" s="25"/>
      <c r="G974" s="2"/>
    </row>
    <row r="975" customFormat="false" ht="12.75" hidden="false" customHeight="true" outlineLevel="0" collapsed="false">
      <c r="B975" s="25"/>
      <c r="C975" s="25"/>
      <c r="D975" s="25"/>
      <c r="G975" s="2"/>
    </row>
    <row r="976" customFormat="false" ht="12.75" hidden="false" customHeight="true" outlineLevel="0" collapsed="false">
      <c r="B976" s="25"/>
      <c r="C976" s="25"/>
      <c r="D976" s="25"/>
      <c r="G976" s="2"/>
    </row>
    <row r="977" customFormat="false" ht="12.75" hidden="false" customHeight="true" outlineLevel="0" collapsed="false">
      <c r="B977" s="25"/>
      <c r="C977" s="25"/>
      <c r="D977" s="25"/>
      <c r="G977" s="2"/>
    </row>
    <row r="978" customFormat="false" ht="12.75" hidden="false" customHeight="true" outlineLevel="0" collapsed="false">
      <c r="B978" s="25"/>
      <c r="C978" s="25"/>
      <c r="D978" s="25"/>
      <c r="G978" s="2"/>
    </row>
    <row r="979" customFormat="false" ht="12.75" hidden="false" customHeight="true" outlineLevel="0" collapsed="false">
      <c r="B979" s="25"/>
      <c r="C979" s="25"/>
      <c r="D979" s="25"/>
      <c r="G979" s="2"/>
    </row>
    <row r="980" customFormat="false" ht="12.75" hidden="false" customHeight="true" outlineLevel="0" collapsed="false">
      <c r="B980" s="25"/>
      <c r="C980" s="25"/>
      <c r="D980" s="25"/>
      <c r="G980" s="2"/>
    </row>
    <row r="981" customFormat="false" ht="12.75" hidden="false" customHeight="true" outlineLevel="0" collapsed="false">
      <c r="B981" s="25"/>
      <c r="C981" s="25"/>
      <c r="D981" s="25"/>
      <c r="G981" s="2"/>
    </row>
    <row r="982" customFormat="false" ht="12.75" hidden="false" customHeight="true" outlineLevel="0" collapsed="false">
      <c r="B982" s="25"/>
      <c r="C982" s="25"/>
      <c r="D982" s="25"/>
      <c r="G982" s="2"/>
    </row>
    <row r="983" customFormat="false" ht="12.75" hidden="false" customHeight="true" outlineLevel="0" collapsed="false">
      <c r="B983" s="25"/>
      <c r="C983" s="25"/>
      <c r="D983" s="25"/>
      <c r="G983" s="2"/>
    </row>
    <row r="984" customFormat="false" ht="12.75" hidden="false" customHeight="true" outlineLevel="0" collapsed="false">
      <c r="B984" s="25"/>
      <c r="C984" s="25"/>
      <c r="D984" s="25"/>
      <c r="G984" s="2"/>
    </row>
    <row r="985" customFormat="false" ht="12.75" hidden="false" customHeight="true" outlineLevel="0" collapsed="false">
      <c r="B985" s="25"/>
      <c r="C985" s="25"/>
      <c r="D985" s="25"/>
      <c r="G985" s="2"/>
    </row>
    <row r="986" customFormat="false" ht="12.75" hidden="false" customHeight="true" outlineLevel="0" collapsed="false">
      <c r="B986" s="25"/>
      <c r="C986" s="25"/>
      <c r="D986" s="25"/>
      <c r="G986" s="2"/>
    </row>
    <row r="987" customFormat="false" ht="12.75" hidden="false" customHeight="true" outlineLevel="0" collapsed="false">
      <c r="B987" s="25"/>
      <c r="C987" s="25"/>
      <c r="D987" s="25"/>
      <c r="G987" s="2"/>
    </row>
    <row r="988" customFormat="false" ht="12.75" hidden="false" customHeight="true" outlineLevel="0" collapsed="false">
      <c r="B988" s="25"/>
      <c r="C988" s="25"/>
      <c r="D988" s="25"/>
      <c r="G988" s="2"/>
    </row>
    <row r="989" customFormat="false" ht="12.75" hidden="false" customHeight="true" outlineLevel="0" collapsed="false">
      <c r="B989" s="25"/>
      <c r="C989" s="25"/>
      <c r="D989" s="25"/>
      <c r="G989" s="2"/>
    </row>
    <row r="990" customFormat="false" ht="12.75" hidden="false" customHeight="true" outlineLevel="0" collapsed="false">
      <c r="B990" s="25"/>
      <c r="C990" s="25"/>
      <c r="D990" s="25"/>
      <c r="G990" s="2"/>
    </row>
    <row r="991" customFormat="false" ht="12.75" hidden="false" customHeight="true" outlineLevel="0" collapsed="false">
      <c r="B991" s="25"/>
      <c r="C991" s="25"/>
      <c r="D991" s="25"/>
      <c r="G991" s="2"/>
    </row>
    <row r="992" customFormat="false" ht="12.75" hidden="false" customHeight="true" outlineLevel="0" collapsed="false">
      <c r="B992" s="25"/>
      <c r="C992" s="25"/>
      <c r="D992" s="25"/>
      <c r="G992" s="2"/>
    </row>
    <row r="993" customFormat="false" ht="12.75" hidden="false" customHeight="true" outlineLevel="0" collapsed="false">
      <c r="B993" s="25"/>
      <c r="C993" s="25"/>
      <c r="D993" s="25"/>
      <c r="G993" s="2"/>
    </row>
    <row r="994" customFormat="false" ht="12.75" hidden="false" customHeight="true" outlineLevel="0" collapsed="false">
      <c r="B994" s="25"/>
      <c r="C994" s="25"/>
      <c r="D994" s="25"/>
      <c r="G994" s="2"/>
    </row>
    <row r="995" customFormat="false" ht="12.75" hidden="false" customHeight="true" outlineLevel="0" collapsed="false">
      <c r="B995" s="25"/>
      <c r="C995" s="25"/>
      <c r="D995" s="25"/>
      <c r="G995" s="2"/>
    </row>
    <row r="996" customFormat="false" ht="12.75" hidden="false" customHeight="true" outlineLevel="0" collapsed="false">
      <c r="B996" s="25"/>
      <c r="C996" s="25"/>
      <c r="D996" s="25"/>
      <c r="G996" s="2"/>
    </row>
    <row r="997" customFormat="false" ht="12.75" hidden="false" customHeight="true" outlineLevel="0" collapsed="false">
      <c r="B997" s="25"/>
      <c r="C997" s="25"/>
      <c r="D997" s="25"/>
      <c r="G997" s="2"/>
    </row>
    <row r="998" customFormat="false" ht="12.75" hidden="false" customHeight="true" outlineLevel="0" collapsed="false">
      <c r="B998" s="25"/>
      <c r="C998" s="25"/>
      <c r="D998" s="25"/>
      <c r="G998" s="2"/>
    </row>
    <row r="999" customFormat="false" ht="12.75" hidden="false" customHeight="true" outlineLevel="0" collapsed="false">
      <c r="B999" s="25"/>
      <c r="C999" s="25"/>
      <c r="D999" s="25"/>
      <c r="G999" s="2"/>
    </row>
    <row r="1000" customFormat="false" ht="12.75" hidden="false" customHeight="true" outlineLevel="0" collapsed="false">
      <c r="B1000" s="25"/>
      <c r="C1000" s="25"/>
      <c r="D1000" s="25"/>
      <c r="G1000" s="2"/>
    </row>
    <row r="1001" customFormat="false" ht="12.75" hidden="false" customHeight="true" outlineLevel="0" collapsed="false">
      <c r="B1001" s="25"/>
      <c r="C1001" s="25"/>
      <c r="D1001" s="25"/>
      <c r="G1001" s="2"/>
    </row>
    <row r="1002" customFormat="false" ht="12.75" hidden="false" customHeight="true" outlineLevel="0" collapsed="false">
      <c r="B1002" s="25"/>
      <c r="C1002" s="25"/>
      <c r="D1002" s="25"/>
      <c r="G1002" s="2"/>
    </row>
    <row r="1003" customFormat="false" ht="12.75" hidden="false" customHeight="true" outlineLevel="0" collapsed="false">
      <c r="B1003" s="25"/>
      <c r="C1003" s="25"/>
      <c r="D1003" s="25"/>
      <c r="G1003" s="2"/>
    </row>
  </sheetData>
  <mergeCells count="12">
    <mergeCell ref="A1:E1"/>
    <mergeCell ref="A2:E2"/>
    <mergeCell ref="A3:E3"/>
    <mergeCell ref="A4:E4"/>
    <mergeCell ref="F40:F49"/>
    <mergeCell ref="F57:F58"/>
    <mergeCell ref="F65:F67"/>
    <mergeCell ref="F68:F69"/>
    <mergeCell ref="F73:F76"/>
    <mergeCell ref="F79:F82"/>
    <mergeCell ref="F84:F89"/>
    <mergeCell ref="F93:F94"/>
  </mergeCells>
  <dataValidations count="2">
    <dataValidation allowBlank="true" errorStyle="stop" operator="equal" showDropDown="false" showErrorMessage="true" showInputMessage="false" sqref="B6" type="list">
      <formula1>"Sim,Não"</formula1>
      <formula2>0</formula2>
    </dataValidation>
    <dataValidation allowBlank="true" errorStyle="stop" operator="equal" showDropDown="false" showErrorMessage="true" showInputMessage="false" sqref="B9:B18 B21:B28 B31:B34 B37:B48 B50:B54 B56:B62 B64:B68 B70:B76 B78:B81 B83:B88 B91:B94" type="list">
      <formula1>"Sim,Não,Parcialmente,N/A"</formula1>
      <formula2>0</formula2>
    </dataValidation>
  </dataValidations>
  <printOptions headings="false" gridLines="false" gridLinesSet="true" horizontalCentered="false" verticalCentered="false"/>
  <pageMargins left="0.7875" right="0.7875" top="1.025" bottom="1.025"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997"/>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D8" activeCellId="0" sqref="D8"/>
    </sheetView>
  </sheetViews>
  <sheetFormatPr defaultColWidth="11.53515625" defaultRowHeight="15" zeroHeight="false" outlineLevelRow="0" outlineLevelCol="0"/>
  <cols>
    <col collapsed="false" customWidth="true" hidden="true" outlineLevel="0" max="1" min="1" style="0" width="123.29"/>
    <col collapsed="false" customWidth="true" hidden="false" outlineLevel="0" max="2" min="2" style="0" width="123.29"/>
    <col collapsed="false" customWidth="true" hidden="false" outlineLevel="0" max="3" min="3" style="0" width="14.86"/>
    <col collapsed="false" customWidth="true" hidden="false" outlineLevel="0" max="4" min="4" style="0" width="13.7"/>
    <col collapsed="false" customWidth="true" hidden="false" outlineLevel="0" max="5" min="5" style="0" width="32.87"/>
    <col collapsed="false" customWidth="true" hidden="false" outlineLevel="0" max="26" min="25" style="0" width="8.71"/>
    <col collapsed="false" customWidth="true" hidden="false" outlineLevel="0" max="64" min="27" style="0" width="14.43"/>
  </cols>
  <sheetData>
    <row r="1" customFormat="false" ht="12.75" hidden="false" customHeight="true" outlineLevel="0" collapsed="false">
      <c r="A1" s="20" t="s">
        <v>129</v>
      </c>
      <c r="B1" s="20" t="s">
        <v>130</v>
      </c>
      <c r="C1" s="48"/>
      <c r="D1" s="22"/>
      <c r="E1" s="25"/>
      <c r="F1" s="25"/>
      <c r="G1" s="25"/>
      <c r="H1" s="25"/>
      <c r="I1" s="25"/>
      <c r="J1" s="25"/>
      <c r="K1" s="25"/>
      <c r="L1" s="25"/>
      <c r="M1" s="25"/>
      <c r="N1" s="25"/>
      <c r="O1" s="25"/>
      <c r="P1" s="25"/>
      <c r="Q1" s="25"/>
      <c r="R1" s="25"/>
      <c r="S1" s="25"/>
      <c r="T1" s="25"/>
      <c r="U1" s="25"/>
      <c r="V1" s="25"/>
      <c r="W1" s="25"/>
      <c r="X1" s="25"/>
    </row>
    <row r="2" customFormat="false" ht="47.25" hidden="false" customHeight="true" outlineLevel="0" collapsed="false">
      <c r="A2" s="6" t="s">
        <v>131</v>
      </c>
      <c r="B2" s="6" t="s">
        <v>131</v>
      </c>
      <c r="C2" s="9" t="s">
        <v>132</v>
      </c>
      <c r="D2" s="9" t="s">
        <v>133</v>
      </c>
    </row>
    <row r="3" customFormat="false" ht="12.75" hidden="false" customHeight="true" outlineLevel="0" collapsed="false">
      <c r="A3" s="12" t="s">
        <v>134</v>
      </c>
      <c r="B3" s="12" t="s">
        <v>134</v>
      </c>
      <c r="C3" s="7" t="n">
        <v>2</v>
      </c>
      <c r="D3" s="14" t="n">
        <v>2</v>
      </c>
    </row>
    <row r="4" customFormat="false" ht="12.75" hidden="false" customHeight="true" outlineLevel="0" collapsed="false">
      <c r="A4" s="12" t="s">
        <v>135</v>
      </c>
      <c r="B4" s="12" t="s">
        <v>135</v>
      </c>
      <c r="C4" s="7" t="n">
        <v>3</v>
      </c>
      <c r="D4" s="14" t="n">
        <v>2</v>
      </c>
    </row>
    <row r="5" customFormat="false" ht="12.75" hidden="false" customHeight="true" outlineLevel="0" collapsed="false">
      <c r="A5" s="12" t="s">
        <v>136</v>
      </c>
      <c r="B5" s="12" t="s">
        <v>136</v>
      </c>
      <c r="C5" s="7" t="n">
        <v>3</v>
      </c>
      <c r="D5" s="14" t="n">
        <v>2</v>
      </c>
    </row>
    <row r="6" customFormat="false" ht="12.75" hidden="false" customHeight="true" outlineLevel="0" collapsed="false">
      <c r="A6" s="12" t="s">
        <v>137</v>
      </c>
      <c r="B6" s="12" t="s">
        <v>137</v>
      </c>
      <c r="C6" s="7" t="n">
        <v>-10</v>
      </c>
      <c r="D6" s="14" t="n">
        <v>-10</v>
      </c>
    </row>
    <row r="7" customFormat="false" ht="12.75" hidden="false" customHeight="true" outlineLevel="0" collapsed="false">
      <c r="A7" s="63" t="s">
        <v>138</v>
      </c>
      <c r="B7" s="63" t="s">
        <v>138</v>
      </c>
      <c r="C7" s="14" t="n">
        <v>4</v>
      </c>
      <c r="D7" s="14" t="n">
        <v>4</v>
      </c>
    </row>
    <row r="8" customFormat="false" ht="12.75" hidden="false" customHeight="true" outlineLevel="0" collapsed="false">
      <c r="A8" s="63" t="s">
        <v>139</v>
      </c>
      <c r="B8" s="63" t="s">
        <v>139</v>
      </c>
      <c r="C8" s="14" t="n">
        <v>2</v>
      </c>
      <c r="D8" s="14" t="n">
        <v>2</v>
      </c>
    </row>
    <row r="9" customFormat="false" ht="12.75" hidden="false" customHeight="true" outlineLevel="0" collapsed="false">
      <c r="A9" s="12" t="s">
        <v>140</v>
      </c>
      <c r="B9" s="12" t="s">
        <v>140</v>
      </c>
      <c r="C9" s="7" t="n">
        <v>2</v>
      </c>
      <c r="D9" s="14" t="n">
        <v>2</v>
      </c>
    </row>
    <row r="10" customFormat="false" ht="12.75" hidden="false" customHeight="true" outlineLevel="0" collapsed="false">
      <c r="A10" s="12" t="s">
        <v>141</v>
      </c>
      <c r="B10" s="12" t="s">
        <v>141</v>
      </c>
      <c r="C10" s="7" t="n">
        <v>2</v>
      </c>
      <c r="D10" s="14" t="n">
        <v>2</v>
      </c>
    </row>
    <row r="11" customFormat="false" ht="12.75" hidden="false" customHeight="true" outlineLevel="0" collapsed="false">
      <c r="A11" s="12" t="s">
        <v>142</v>
      </c>
      <c r="B11" s="12" t="s">
        <v>142</v>
      </c>
      <c r="C11" s="7" t="n">
        <v>2</v>
      </c>
      <c r="D11" s="14" t="n">
        <v>2</v>
      </c>
    </row>
    <row r="12" customFormat="false" ht="12.75" hidden="false" customHeight="true" outlineLevel="0" collapsed="false">
      <c r="A12" s="65"/>
      <c r="B12" s="65" t="s">
        <v>143</v>
      </c>
      <c r="C12" s="7" t="n">
        <v>0</v>
      </c>
      <c r="D12" s="14" t="n">
        <v>2</v>
      </c>
    </row>
    <row r="13" customFormat="false" ht="12.75" hidden="false" customHeight="true" outlineLevel="0" collapsed="false">
      <c r="A13" s="20"/>
      <c r="B13" s="20"/>
      <c r="C13" s="48" t="n">
        <f aca="false">SUM(C3:C12)</f>
        <v>10</v>
      </c>
      <c r="D13" s="48" t="n">
        <f aca="false">SUM(D3:D12)</f>
        <v>10</v>
      </c>
      <c r="E13" s="25"/>
      <c r="F13" s="25"/>
      <c r="G13" s="25"/>
      <c r="H13" s="25"/>
      <c r="I13" s="25"/>
      <c r="J13" s="25"/>
      <c r="K13" s="25"/>
      <c r="L13" s="25"/>
      <c r="M13" s="25"/>
      <c r="N13" s="25"/>
      <c r="O13" s="25"/>
      <c r="P13" s="25"/>
      <c r="Q13" s="25"/>
      <c r="R13" s="25"/>
      <c r="S13" s="25"/>
      <c r="T13" s="25"/>
      <c r="U13" s="25"/>
      <c r="V13" s="25"/>
      <c r="W13" s="25"/>
      <c r="X13" s="25"/>
    </row>
    <row r="14" customFormat="false" ht="21.75" hidden="false" customHeight="true" outlineLevel="0" collapsed="false">
      <c r="A14" s="6" t="s">
        <v>144</v>
      </c>
      <c r="B14" s="6" t="s">
        <v>144</v>
      </c>
      <c r="C14" s="66"/>
      <c r="D14" s="27"/>
    </row>
    <row r="15" customFormat="false" ht="12.75" hidden="false" customHeight="true" outlineLevel="0" collapsed="false">
      <c r="A15" s="12" t="s">
        <v>25</v>
      </c>
      <c r="B15" s="12" t="s">
        <v>25</v>
      </c>
      <c r="C15" s="7" t="n">
        <v>2</v>
      </c>
      <c r="D15" s="14" t="n">
        <v>1.3</v>
      </c>
    </row>
    <row r="16" customFormat="false" ht="12.75" hidden="false" customHeight="true" outlineLevel="0" collapsed="false">
      <c r="A16" s="12" t="s">
        <v>27</v>
      </c>
      <c r="B16" s="12" t="s">
        <v>27</v>
      </c>
      <c r="C16" s="7" t="n">
        <v>2</v>
      </c>
      <c r="D16" s="14" t="n">
        <v>1.3</v>
      </c>
    </row>
    <row r="17" customFormat="false" ht="12.75" hidden="false" customHeight="true" outlineLevel="0" collapsed="false">
      <c r="A17" s="12" t="s">
        <v>29</v>
      </c>
      <c r="B17" s="12" t="s">
        <v>29</v>
      </c>
      <c r="C17" s="7" t="n">
        <v>2</v>
      </c>
      <c r="D17" s="14" t="n">
        <v>1.3</v>
      </c>
    </row>
    <row r="18" customFormat="false" ht="12.75" hidden="false" customHeight="true" outlineLevel="0" collapsed="false">
      <c r="A18" s="12" t="s">
        <v>31</v>
      </c>
      <c r="B18" s="12" t="s">
        <v>31</v>
      </c>
      <c r="C18" s="7" t="n">
        <v>2</v>
      </c>
      <c r="D18" s="14" t="n">
        <v>1.2</v>
      </c>
    </row>
    <row r="19" customFormat="false" ht="12.75" hidden="false" customHeight="true" outlineLevel="0" collapsed="false">
      <c r="A19" s="12" t="s">
        <v>33</v>
      </c>
      <c r="B19" s="12" t="s">
        <v>33</v>
      </c>
      <c r="C19" s="7" t="n">
        <v>2</v>
      </c>
      <c r="D19" s="14" t="n">
        <v>1.2</v>
      </c>
    </row>
    <row r="20" customFormat="false" ht="12.75" hidden="false" customHeight="true" outlineLevel="0" collapsed="false">
      <c r="A20" s="65"/>
      <c r="B20" s="65" t="s">
        <v>35</v>
      </c>
      <c r="C20" s="7" t="n">
        <v>0</v>
      </c>
      <c r="D20" s="14" t="n">
        <v>1.3</v>
      </c>
    </row>
    <row r="21" customFormat="false" ht="12.75" hidden="false" customHeight="true" outlineLevel="0" collapsed="false">
      <c r="A21" s="65"/>
      <c r="B21" s="65" t="s">
        <v>37</v>
      </c>
      <c r="C21" s="7" t="n">
        <v>0</v>
      </c>
      <c r="D21" s="14" t="n">
        <v>1.2</v>
      </c>
    </row>
    <row r="22" customFormat="false" ht="12.75" hidden="false" customHeight="true" outlineLevel="0" collapsed="false">
      <c r="A22" s="65"/>
      <c r="B22" s="65" t="s">
        <v>39</v>
      </c>
      <c r="C22" s="7" t="n">
        <v>0</v>
      </c>
      <c r="D22" s="14" t="n">
        <v>1.2</v>
      </c>
    </row>
    <row r="23" customFormat="false" ht="12.75" hidden="false" customHeight="true" outlineLevel="0" collapsed="false">
      <c r="A23" s="20"/>
      <c r="B23" s="20"/>
      <c r="C23" s="48" t="n">
        <f aca="false">SUM(C15:C22)</f>
        <v>10</v>
      </c>
      <c r="D23" s="22" t="n">
        <f aca="false">SUM(D15:D22)</f>
        <v>10</v>
      </c>
      <c r="E23" s="25"/>
      <c r="F23" s="25"/>
      <c r="G23" s="25"/>
      <c r="H23" s="25"/>
      <c r="I23" s="25"/>
      <c r="J23" s="25"/>
      <c r="K23" s="25"/>
      <c r="L23" s="25"/>
      <c r="M23" s="25"/>
      <c r="N23" s="25"/>
      <c r="O23" s="25"/>
      <c r="P23" s="25"/>
      <c r="Q23" s="25"/>
      <c r="R23" s="25"/>
      <c r="S23" s="25"/>
      <c r="T23" s="25"/>
      <c r="U23" s="25"/>
      <c r="V23" s="25"/>
      <c r="W23" s="25"/>
      <c r="X23" s="25"/>
    </row>
    <row r="24" customFormat="false" ht="19.5" hidden="false" customHeight="true" outlineLevel="0" collapsed="false">
      <c r="A24" s="6" t="s">
        <v>145</v>
      </c>
      <c r="B24" s="6" t="s">
        <v>145</v>
      </c>
      <c r="C24" s="66"/>
      <c r="D24" s="27"/>
    </row>
    <row r="25" customFormat="false" ht="12.75" hidden="false" customHeight="true" outlineLevel="0" collapsed="false">
      <c r="A25" s="12" t="s">
        <v>41</v>
      </c>
      <c r="B25" s="12" t="s">
        <v>41</v>
      </c>
      <c r="C25" s="7" t="n">
        <v>6</v>
      </c>
      <c r="D25" s="14" t="n">
        <v>4</v>
      </c>
    </row>
    <row r="26" customFormat="false" ht="12.75" hidden="false" customHeight="true" outlineLevel="0" collapsed="false">
      <c r="A26" s="12" t="s">
        <v>43</v>
      </c>
      <c r="B26" s="12" t="s">
        <v>43</v>
      </c>
      <c r="C26" s="7" t="n">
        <v>5</v>
      </c>
      <c r="D26" s="14" t="n">
        <v>4</v>
      </c>
    </row>
    <row r="27" customFormat="false" ht="12.75" hidden="false" customHeight="true" outlineLevel="0" collapsed="false">
      <c r="A27" s="12" t="s">
        <v>45</v>
      </c>
      <c r="B27" s="12" t="s">
        <v>45</v>
      </c>
      <c r="C27" s="7" t="n">
        <v>4</v>
      </c>
      <c r="D27" s="14" t="n">
        <v>3</v>
      </c>
    </row>
    <row r="28" customFormat="false" ht="12.75" hidden="false" customHeight="true" outlineLevel="0" collapsed="false">
      <c r="A28" s="65"/>
      <c r="B28" s="65" t="s">
        <v>47</v>
      </c>
      <c r="C28" s="7" t="n">
        <v>0</v>
      </c>
      <c r="D28" s="14" t="n">
        <v>4</v>
      </c>
    </row>
    <row r="29" customFormat="false" ht="12.75" hidden="false" customHeight="true" outlineLevel="0" collapsed="false">
      <c r="A29" s="20"/>
      <c r="B29" s="20"/>
      <c r="C29" s="48" t="n">
        <f aca="false">SUM(C25:C28)</f>
        <v>15</v>
      </c>
      <c r="D29" s="22" t="n">
        <f aca="false">SUM(D25:D28)</f>
        <v>15</v>
      </c>
      <c r="E29" s="25"/>
      <c r="F29" s="25"/>
      <c r="G29" s="25"/>
      <c r="H29" s="25"/>
      <c r="I29" s="25"/>
      <c r="J29" s="25"/>
      <c r="K29" s="25"/>
      <c r="L29" s="25"/>
      <c r="M29" s="25"/>
      <c r="N29" s="25"/>
      <c r="O29" s="25"/>
      <c r="P29" s="25"/>
      <c r="Q29" s="25"/>
      <c r="R29" s="25"/>
      <c r="S29" s="25"/>
      <c r="T29" s="25"/>
      <c r="U29" s="25"/>
      <c r="V29" s="25"/>
      <c r="W29" s="25"/>
      <c r="X29" s="25"/>
    </row>
    <row r="30" customFormat="false" ht="18" hidden="false" customHeight="true" outlineLevel="0" collapsed="false">
      <c r="A30" s="6" t="s">
        <v>146</v>
      </c>
      <c r="B30" s="6" t="s">
        <v>146</v>
      </c>
      <c r="C30" s="66"/>
      <c r="D30" s="27"/>
    </row>
    <row r="31" customFormat="false" ht="20.25" hidden="false" customHeight="true" outlineLevel="0" collapsed="false">
      <c r="A31" s="6" t="s">
        <v>147</v>
      </c>
      <c r="B31" s="6" t="s">
        <v>147</v>
      </c>
      <c r="C31" s="33" t="n">
        <f aca="false">SUM(C32:C43)</f>
        <v>10</v>
      </c>
      <c r="D31" s="33" t="n">
        <f aca="false">SUM(D32:D43)</f>
        <v>10</v>
      </c>
    </row>
    <row r="32" customFormat="false" ht="12.75" hidden="false" customHeight="true" outlineLevel="0" collapsed="false">
      <c r="A32" s="12" t="s">
        <v>148</v>
      </c>
      <c r="B32" s="12" t="s">
        <v>148</v>
      </c>
      <c r="C32" s="7" t="n">
        <v>1</v>
      </c>
      <c r="D32" s="14" t="n">
        <v>1</v>
      </c>
    </row>
    <row r="33" customFormat="false" ht="12.75" hidden="false" customHeight="true" outlineLevel="0" collapsed="false">
      <c r="A33" s="12" t="s">
        <v>149</v>
      </c>
      <c r="B33" s="12" t="s">
        <v>149</v>
      </c>
      <c r="C33" s="7" t="n">
        <v>1</v>
      </c>
      <c r="D33" s="14" t="n">
        <v>1</v>
      </c>
    </row>
    <row r="34" customFormat="false" ht="12.75" hidden="false" customHeight="true" outlineLevel="0" collapsed="false">
      <c r="A34" s="12" t="s">
        <v>150</v>
      </c>
      <c r="B34" s="12" t="s">
        <v>150</v>
      </c>
      <c r="C34" s="7"/>
      <c r="D34" s="14"/>
    </row>
    <row r="35" customFormat="false" ht="12.75" hidden="false" customHeight="true" outlineLevel="0" collapsed="false">
      <c r="A35" s="12" t="s">
        <v>151</v>
      </c>
      <c r="B35" s="12" t="s">
        <v>151</v>
      </c>
      <c r="C35" s="7" t="n">
        <v>0.5</v>
      </c>
      <c r="D35" s="14" t="n">
        <v>0.5</v>
      </c>
    </row>
    <row r="36" customFormat="false" ht="12.75" hidden="false" customHeight="true" outlineLevel="0" collapsed="false">
      <c r="A36" s="12" t="s">
        <v>152</v>
      </c>
      <c r="B36" s="12" t="s">
        <v>152</v>
      </c>
      <c r="C36" s="7" t="n">
        <v>1</v>
      </c>
      <c r="D36" s="14" t="n">
        <v>1</v>
      </c>
    </row>
    <row r="37" customFormat="false" ht="12.75" hidden="false" customHeight="true" outlineLevel="0" collapsed="false">
      <c r="A37" s="12" t="s">
        <v>153</v>
      </c>
      <c r="B37" s="12" t="s">
        <v>153</v>
      </c>
      <c r="C37" s="7" t="n">
        <v>1</v>
      </c>
      <c r="D37" s="14" t="n">
        <v>1</v>
      </c>
    </row>
    <row r="38" customFormat="false" ht="12.75" hidden="false" customHeight="true" outlineLevel="0" collapsed="false">
      <c r="A38" s="12" t="s">
        <v>154</v>
      </c>
      <c r="B38" s="12" t="s">
        <v>154</v>
      </c>
      <c r="C38" s="7" t="n">
        <v>1</v>
      </c>
      <c r="D38" s="14" t="n">
        <v>1</v>
      </c>
    </row>
    <row r="39" customFormat="false" ht="12.75" hidden="false" customHeight="true" outlineLevel="0" collapsed="false">
      <c r="A39" s="12" t="s">
        <v>155</v>
      </c>
      <c r="B39" s="12" t="s">
        <v>155</v>
      </c>
      <c r="C39" s="7" t="n">
        <v>1</v>
      </c>
      <c r="D39" s="14" t="n">
        <v>1</v>
      </c>
    </row>
    <row r="40" customFormat="false" ht="12.75" hidden="false" customHeight="true" outlineLevel="0" collapsed="false">
      <c r="A40" s="12" t="s">
        <v>156</v>
      </c>
      <c r="B40" s="12" t="s">
        <v>156</v>
      </c>
      <c r="C40" s="7" t="n">
        <v>1</v>
      </c>
      <c r="D40" s="14" t="n">
        <v>1</v>
      </c>
    </row>
    <row r="41" customFormat="false" ht="12.75" hidden="false" customHeight="true" outlineLevel="0" collapsed="false">
      <c r="A41" s="12" t="s">
        <v>157</v>
      </c>
      <c r="B41" s="12" t="s">
        <v>157</v>
      </c>
      <c r="C41" s="7" t="n">
        <v>0.5</v>
      </c>
      <c r="D41" s="14" t="n">
        <v>0.5</v>
      </c>
    </row>
    <row r="42" customFormat="false" ht="12.75" hidden="false" customHeight="true" outlineLevel="0" collapsed="false">
      <c r="A42" s="12" t="s">
        <v>158</v>
      </c>
      <c r="B42" s="12" t="s">
        <v>158</v>
      </c>
      <c r="C42" s="7" t="n">
        <v>1</v>
      </c>
      <c r="D42" s="14" t="n">
        <v>1</v>
      </c>
    </row>
    <row r="43" customFormat="false" ht="12.75" hidden="false" customHeight="true" outlineLevel="0" collapsed="false">
      <c r="A43" s="12" t="s">
        <v>159</v>
      </c>
      <c r="B43" s="12" t="s">
        <v>159</v>
      </c>
      <c r="C43" s="7" t="n">
        <v>1</v>
      </c>
      <c r="D43" s="14" t="n">
        <v>1</v>
      </c>
    </row>
    <row r="44" customFormat="false" ht="20.25" hidden="false" customHeight="true" outlineLevel="0" collapsed="false">
      <c r="A44" s="6" t="s">
        <v>160</v>
      </c>
      <c r="B44" s="6" t="s">
        <v>160</v>
      </c>
      <c r="C44" s="33" t="n">
        <f aca="false">SUM(C45:C49)</f>
        <v>10</v>
      </c>
      <c r="D44" s="33" t="n">
        <f aca="false">SUM(D45:D49)</f>
        <v>10</v>
      </c>
      <c r="E44" s="79"/>
    </row>
    <row r="45" customFormat="false" ht="12.75" hidden="false" customHeight="true" outlineLevel="0" collapsed="false">
      <c r="A45" s="12" t="s">
        <v>161</v>
      </c>
      <c r="B45" s="12" t="s">
        <v>161</v>
      </c>
      <c r="C45" s="7" t="n">
        <v>5</v>
      </c>
      <c r="D45" s="14" t="n">
        <v>1</v>
      </c>
    </row>
    <row r="46" customFormat="false" ht="12.75" hidden="false" customHeight="true" outlineLevel="0" collapsed="false">
      <c r="A46" s="12" t="s">
        <v>162</v>
      </c>
      <c r="B46" s="12" t="s">
        <v>162</v>
      </c>
      <c r="C46" s="7" t="n">
        <v>5</v>
      </c>
      <c r="D46" s="14" t="n">
        <v>3</v>
      </c>
    </row>
    <row r="47" customFormat="false" ht="12.75" hidden="false" customHeight="true" outlineLevel="0" collapsed="false">
      <c r="A47" s="65"/>
      <c r="B47" s="65" t="s">
        <v>163</v>
      </c>
      <c r="C47" s="7" t="n">
        <v>0</v>
      </c>
      <c r="D47" s="14" t="n">
        <v>2</v>
      </c>
    </row>
    <row r="48" customFormat="false" ht="12.75" hidden="false" customHeight="true" outlineLevel="0" collapsed="false">
      <c r="A48" s="65"/>
      <c r="B48" s="65" t="s">
        <v>164</v>
      </c>
      <c r="C48" s="7" t="n">
        <v>0</v>
      </c>
      <c r="D48" s="14" t="n">
        <v>2</v>
      </c>
    </row>
    <row r="49" customFormat="false" ht="12.75" hidden="false" customHeight="true" outlineLevel="0" collapsed="false">
      <c r="A49" s="65"/>
      <c r="B49" s="65" t="s">
        <v>165</v>
      </c>
      <c r="C49" s="7" t="n">
        <v>0</v>
      </c>
      <c r="D49" s="14" t="n">
        <v>2</v>
      </c>
    </row>
    <row r="50" customFormat="false" ht="19.5" hidden="false" customHeight="true" outlineLevel="0" collapsed="false">
      <c r="A50" s="6" t="s">
        <v>166</v>
      </c>
      <c r="B50" s="6" t="s">
        <v>166</v>
      </c>
      <c r="C50" s="33" t="n">
        <f aca="false">SUM(C51:C57)</f>
        <v>5</v>
      </c>
      <c r="D50" s="33" t="n">
        <f aca="false">SUM(D51:D57)</f>
        <v>5</v>
      </c>
    </row>
    <row r="51" customFormat="false" ht="12.75" hidden="false" customHeight="true" outlineLevel="0" collapsed="false">
      <c r="A51" s="12" t="s">
        <v>167</v>
      </c>
      <c r="B51" s="12" t="s">
        <v>167</v>
      </c>
      <c r="C51" s="7" t="n">
        <v>3</v>
      </c>
      <c r="D51" s="14" t="n">
        <v>1</v>
      </c>
    </row>
    <row r="52" customFormat="false" ht="12.75" hidden="false" customHeight="true" outlineLevel="0" collapsed="false">
      <c r="A52" s="12" t="s">
        <v>168</v>
      </c>
      <c r="B52" s="12" t="s">
        <v>168</v>
      </c>
      <c r="C52" s="7" t="n">
        <v>2</v>
      </c>
      <c r="D52" s="14" t="n">
        <v>0.5</v>
      </c>
    </row>
    <row r="53" customFormat="false" ht="12.75" hidden="false" customHeight="true" outlineLevel="0" collapsed="false">
      <c r="A53" s="65"/>
      <c r="B53" s="65" t="s">
        <v>169</v>
      </c>
      <c r="C53" s="7" t="n">
        <v>0</v>
      </c>
      <c r="D53" s="14" t="n">
        <v>1</v>
      </c>
    </row>
    <row r="54" customFormat="false" ht="12.75" hidden="false" customHeight="true" outlineLevel="0" collapsed="false">
      <c r="A54" s="65"/>
      <c r="B54" s="65" t="s">
        <v>170</v>
      </c>
      <c r="C54" s="7" t="n">
        <v>0</v>
      </c>
      <c r="D54" s="14" t="n">
        <v>0.5</v>
      </c>
    </row>
    <row r="55" customFormat="false" ht="12.75" hidden="false" customHeight="true" outlineLevel="0" collapsed="false">
      <c r="A55" s="65"/>
      <c r="B55" s="65" t="s">
        <v>171</v>
      </c>
      <c r="C55" s="7" t="n">
        <v>0</v>
      </c>
      <c r="D55" s="14" t="n">
        <v>1</v>
      </c>
    </row>
    <row r="56" customFormat="false" ht="12.75" hidden="false" customHeight="true" outlineLevel="0" collapsed="false">
      <c r="A56" s="65"/>
      <c r="B56" s="65" t="s">
        <v>172</v>
      </c>
      <c r="C56" s="7" t="n">
        <v>0</v>
      </c>
      <c r="D56" s="14" t="n">
        <v>0.5</v>
      </c>
    </row>
    <row r="57" customFormat="false" ht="12.75" hidden="false" customHeight="true" outlineLevel="0" collapsed="false">
      <c r="A57" s="65"/>
      <c r="B57" s="65" t="s">
        <v>173</v>
      </c>
      <c r="C57" s="7" t="n">
        <v>0</v>
      </c>
      <c r="D57" s="14" t="n">
        <v>0.5</v>
      </c>
    </row>
    <row r="58" customFormat="false" ht="18.75" hidden="false" customHeight="true" outlineLevel="0" collapsed="false">
      <c r="A58" s="6" t="s">
        <v>174</v>
      </c>
      <c r="B58" s="6" t="s">
        <v>174</v>
      </c>
      <c r="C58" s="33" t="n">
        <f aca="false">SUM(C59:C63)</f>
        <v>5</v>
      </c>
      <c r="D58" s="33" t="n">
        <f aca="false">SUM(D59:D63)</f>
        <v>5</v>
      </c>
    </row>
    <row r="59" customFormat="false" ht="12.75" hidden="false" customHeight="true" outlineLevel="0" collapsed="false">
      <c r="A59" s="12" t="s">
        <v>175</v>
      </c>
      <c r="B59" s="12" t="s">
        <v>175</v>
      </c>
      <c r="C59" s="7" t="n">
        <v>1</v>
      </c>
      <c r="D59" s="14" t="n">
        <v>1</v>
      </c>
    </row>
    <row r="60" customFormat="false" ht="12.75" hidden="false" customHeight="true" outlineLevel="0" collapsed="false">
      <c r="A60" s="12" t="s">
        <v>176</v>
      </c>
      <c r="B60" s="12" t="s">
        <v>176</v>
      </c>
      <c r="C60" s="7" t="n">
        <v>1</v>
      </c>
      <c r="D60" s="14" t="n">
        <v>1</v>
      </c>
    </row>
    <row r="61" customFormat="false" ht="12.75" hidden="false" customHeight="true" outlineLevel="0" collapsed="false">
      <c r="A61" s="12" t="s">
        <v>177</v>
      </c>
      <c r="B61" s="12" t="s">
        <v>177</v>
      </c>
      <c r="C61" s="7" t="n">
        <v>1</v>
      </c>
      <c r="D61" s="14" t="n">
        <v>1</v>
      </c>
    </row>
    <row r="62" customFormat="false" ht="12.75" hidden="false" customHeight="true" outlineLevel="0" collapsed="false">
      <c r="A62" s="12" t="s">
        <v>178</v>
      </c>
      <c r="B62" s="12" t="s">
        <v>178</v>
      </c>
      <c r="C62" s="7" t="n">
        <v>1</v>
      </c>
      <c r="D62" s="14" t="n">
        <v>1</v>
      </c>
    </row>
    <row r="63" customFormat="false" ht="12.75" hidden="false" customHeight="true" outlineLevel="0" collapsed="false">
      <c r="A63" s="12" t="s">
        <v>179</v>
      </c>
      <c r="B63" s="12" t="s">
        <v>179</v>
      </c>
      <c r="C63" s="7" t="n">
        <v>1</v>
      </c>
      <c r="D63" s="14" t="n">
        <v>1</v>
      </c>
    </row>
    <row r="64" customFormat="false" ht="19.5" hidden="false" customHeight="true" outlineLevel="0" collapsed="false">
      <c r="A64" s="6" t="s">
        <v>180</v>
      </c>
      <c r="B64" s="6" t="s">
        <v>180</v>
      </c>
      <c r="C64" s="33" t="n">
        <f aca="false">SUM(C65:C71)</f>
        <v>10</v>
      </c>
      <c r="D64" s="33" t="n">
        <f aca="false">SUM(D65:D71)</f>
        <v>10</v>
      </c>
    </row>
    <row r="65" customFormat="false" ht="12.75" hidden="false" customHeight="true" outlineLevel="0" collapsed="false">
      <c r="A65" s="12" t="s">
        <v>181</v>
      </c>
      <c r="B65" s="12" t="s">
        <v>181</v>
      </c>
      <c r="C65" s="7" t="n">
        <v>2</v>
      </c>
      <c r="D65" s="14" t="n">
        <v>2</v>
      </c>
    </row>
    <row r="66" customFormat="false" ht="12.75" hidden="false" customHeight="true" outlineLevel="0" collapsed="false">
      <c r="A66" s="12" t="s">
        <v>182</v>
      </c>
      <c r="B66" s="12" t="s">
        <v>182</v>
      </c>
      <c r="C66" s="7" t="n">
        <v>2</v>
      </c>
      <c r="D66" s="14" t="n">
        <v>2</v>
      </c>
    </row>
    <row r="67" customFormat="false" ht="12.75" hidden="false" customHeight="true" outlineLevel="0" collapsed="false">
      <c r="A67" s="12" t="s">
        <v>183</v>
      </c>
      <c r="B67" s="12" t="s">
        <v>183</v>
      </c>
      <c r="C67" s="7" t="n">
        <v>1.5</v>
      </c>
      <c r="D67" s="14" t="n">
        <v>1</v>
      </c>
    </row>
    <row r="68" customFormat="false" ht="12.75" hidden="false" customHeight="true" outlineLevel="0" collapsed="false">
      <c r="A68" s="12" t="s">
        <v>184</v>
      </c>
      <c r="B68" s="12" t="s">
        <v>184</v>
      </c>
      <c r="C68" s="7" t="n">
        <v>1.5</v>
      </c>
      <c r="D68" s="14" t="n">
        <v>1</v>
      </c>
    </row>
    <row r="69" customFormat="false" ht="12.75" hidden="false" customHeight="true" outlineLevel="0" collapsed="false">
      <c r="A69" s="12" t="s">
        <v>185</v>
      </c>
      <c r="B69" s="12" t="s">
        <v>185</v>
      </c>
      <c r="C69" s="7" t="n">
        <v>2</v>
      </c>
      <c r="D69" s="14" t="n">
        <v>1.5</v>
      </c>
    </row>
    <row r="70" customFormat="false" ht="12.75" hidden="false" customHeight="true" outlineLevel="0" collapsed="false">
      <c r="A70" s="12" t="s">
        <v>186</v>
      </c>
      <c r="B70" s="12" t="s">
        <v>186</v>
      </c>
      <c r="C70" s="7" t="n">
        <v>1</v>
      </c>
      <c r="D70" s="14" t="n">
        <v>1</v>
      </c>
    </row>
    <row r="71" customFormat="false" ht="12.75" hidden="false" customHeight="true" outlineLevel="0" collapsed="false">
      <c r="A71" s="65"/>
      <c r="B71" s="65" t="s">
        <v>187</v>
      </c>
      <c r="C71" s="7" t="n">
        <v>0</v>
      </c>
      <c r="D71" s="14" t="n">
        <v>1.5</v>
      </c>
    </row>
    <row r="72" customFormat="false" ht="18.75" hidden="false" customHeight="true" outlineLevel="0" collapsed="false">
      <c r="A72" s="6" t="s">
        <v>188</v>
      </c>
      <c r="B72" s="6" t="s">
        <v>188</v>
      </c>
      <c r="C72" s="33" t="n">
        <v>10</v>
      </c>
      <c r="D72" s="33" t="n">
        <v>10</v>
      </c>
    </row>
    <row r="73" customFormat="false" ht="12.75" hidden="false" customHeight="true" outlineLevel="0" collapsed="false">
      <c r="A73" s="12" t="s">
        <v>189</v>
      </c>
      <c r="B73" s="12" t="s">
        <v>189</v>
      </c>
      <c r="C73" s="7" t="n">
        <v>10</v>
      </c>
      <c r="D73" s="14" t="n">
        <v>3</v>
      </c>
    </row>
    <row r="74" customFormat="false" ht="12.75" hidden="false" customHeight="true" outlineLevel="0" collapsed="false">
      <c r="A74" s="65"/>
      <c r="B74" s="65" t="s">
        <v>190</v>
      </c>
      <c r="C74" s="7" t="n">
        <v>0</v>
      </c>
      <c r="D74" s="14" t="n">
        <v>2</v>
      </c>
    </row>
    <row r="75" customFormat="false" ht="12.75" hidden="false" customHeight="true" outlineLevel="0" collapsed="false">
      <c r="A75" s="65"/>
      <c r="B75" s="65" t="s">
        <v>191</v>
      </c>
      <c r="C75" s="7" t="n">
        <v>0</v>
      </c>
      <c r="D75" s="14" t="n">
        <v>3</v>
      </c>
    </row>
    <row r="76" customFormat="false" ht="12.75" hidden="false" customHeight="true" outlineLevel="0" collapsed="false">
      <c r="A76" s="65"/>
      <c r="B76" s="65" t="s">
        <v>192</v>
      </c>
      <c r="C76" s="7" t="n">
        <v>0</v>
      </c>
      <c r="D76" s="14" t="n">
        <v>2</v>
      </c>
    </row>
    <row r="77" customFormat="false" ht="18.75" hidden="false" customHeight="true" outlineLevel="0" collapsed="false">
      <c r="A77" s="6" t="s">
        <v>193</v>
      </c>
      <c r="B77" s="6" t="s">
        <v>193</v>
      </c>
      <c r="C77" s="33" t="n">
        <f aca="false">SUM(C78:C82)</f>
        <v>5</v>
      </c>
      <c r="D77" s="33" t="n">
        <f aca="false">SUM(D78:D82)</f>
        <v>5</v>
      </c>
    </row>
    <row r="78" customFormat="false" ht="12.75" hidden="false" customHeight="true" outlineLevel="0" collapsed="false">
      <c r="A78" s="12" t="s">
        <v>194</v>
      </c>
      <c r="B78" s="12" t="s">
        <v>194</v>
      </c>
      <c r="C78" s="7"/>
      <c r="D78" s="14"/>
    </row>
    <row r="79" customFormat="false" ht="12.75" hidden="false" customHeight="true" outlineLevel="0" collapsed="false">
      <c r="A79" s="12" t="s">
        <v>195</v>
      </c>
      <c r="B79" s="12" t="s">
        <v>195</v>
      </c>
      <c r="C79" s="7" t="n">
        <v>1</v>
      </c>
      <c r="D79" s="14" t="n">
        <v>1</v>
      </c>
    </row>
    <row r="80" customFormat="false" ht="12.75" hidden="false" customHeight="true" outlineLevel="0" collapsed="false">
      <c r="A80" s="12" t="s">
        <v>196</v>
      </c>
      <c r="B80" s="12" t="s">
        <v>196</v>
      </c>
      <c r="C80" s="7" t="n">
        <v>1</v>
      </c>
      <c r="D80" s="14" t="n">
        <v>1</v>
      </c>
    </row>
    <row r="81" customFormat="false" ht="12.75" hidden="false" customHeight="true" outlineLevel="0" collapsed="false">
      <c r="A81" s="12" t="s">
        <v>197</v>
      </c>
      <c r="B81" s="12" t="s">
        <v>197</v>
      </c>
      <c r="C81" s="7" t="n">
        <v>2</v>
      </c>
      <c r="D81" s="14" t="n">
        <v>2</v>
      </c>
    </row>
    <row r="82" customFormat="false" ht="12.75" hidden="false" customHeight="true" outlineLevel="0" collapsed="false">
      <c r="A82" s="12" t="s">
        <v>198</v>
      </c>
      <c r="B82" s="12" t="s">
        <v>198</v>
      </c>
      <c r="C82" s="7" t="n">
        <v>1</v>
      </c>
      <c r="D82" s="14" t="n">
        <v>1</v>
      </c>
    </row>
    <row r="83" customFormat="false" ht="12.75" hidden="false" customHeight="true" outlineLevel="0" collapsed="false">
      <c r="A83" s="65"/>
      <c r="B83" s="65" t="s">
        <v>199</v>
      </c>
      <c r="C83" s="7" t="n">
        <v>0</v>
      </c>
      <c r="D83" s="14" t="n">
        <v>1</v>
      </c>
    </row>
    <row r="84" customFormat="false" ht="12.75" hidden="false" customHeight="true" outlineLevel="0" collapsed="false">
      <c r="A84" s="20"/>
      <c r="B84" s="20"/>
      <c r="C84" s="48" t="n">
        <f aca="false">C77+C72+C64+C58+C50+C44+C31</f>
        <v>55</v>
      </c>
      <c r="D84" s="48" t="n">
        <f aca="false">D77+D72+D64+D58+D50+D44+D31</f>
        <v>55</v>
      </c>
    </row>
    <row r="85" customFormat="false" ht="21.75" hidden="false" customHeight="true" outlineLevel="0" collapsed="false">
      <c r="A85" s="6" t="s">
        <v>200</v>
      </c>
      <c r="B85" s="6" t="s">
        <v>200</v>
      </c>
      <c r="C85" s="9"/>
      <c r="D85" s="50"/>
    </row>
    <row r="86" customFormat="false" ht="12.75" hidden="false" customHeight="true" outlineLevel="0" collapsed="false">
      <c r="A86" s="12" t="s">
        <v>201</v>
      </c>
      <c r="B86" s="12" t="s">
        <v>201</v>
      </c>
      <c r="C86" s="7" t="n">
        <v>10</v>
      </c>
      <c r="D86" s="14" t="n">
        <v>2</v>
      </c>
    </row>
    <row r="87" customFormat="false" ht="12.75" hidden="false" customHeight="true" outlineLevel="0" collapsed="false">
      <c r="A87" s="65"/>
      <c r="B87" s="65" t="s">
        <v>202</v>
      </c>
      <c r="C87" s="7" t="n">
        <v>0</v>
      </c>
      <c r="D87" s="14" t="n">
        <v>3</v>
      </c>
    </row>
    <row r="88" customFormat="false" ht="12.75" hidden="false" customHeight="true" outlineLevel="0" collapsed="false">
      <c r="A88" s="65"/>
      <c r="B88" s="65" t="s">
        <v>203</v>
      </c>
      <c r="C88" s="7" t="n">
        <v>0</v>
      </c>
      <c r="D88" s="14" t="n">
        <v>2</v>
      </c>
    </row>
    <row r="89" customFormat="false" ht="12.75" hidden="false" customHeight="true" outlineLevel="0" collapsed="false">
      <c r="A89" s="65"/>
      <c r="B89" s="65" t="s">
        <v>204</v>
      </c>
      <c r="C89" s="7" t="n">
        <v>0</v>
      </c>
      <c r="D89" s="14" t="n">
        <v>3</v>
      </c>
    </row>
    <row r="90" customFormat="false" ht="12.75" hidden="false" customHeight="true" outlineLevel="0" collapsed="false">
      <c r="A90" s="52"/>
      <c r="B90" s="52"/>
      <c r="C90" s="56" t="n">
        <f aca="false">SUM(C86:C89)</f>
        <v>10</v>
      </c>
      <c r="D90" s="22" t="n">
        <f aca="false">SUM(D86:D89)</f>
        <v>10</v>
      </c>
    </row>
    <row r="91" customFormat="false" ht="12.75" hidden="false" customHeight="true" outlineLevel="0" collapsed="false">
      <c r="A91" s="54" t="s">
        <v>77</v>
      </c>
      <c r="B91" s="54" t="s">
        <v>77</v>
      </c>
      <c r="C91" s="22" t="n">
        <f aca="false">SUM(C90,C84,C29,C23,C13)</f>
        <v>100</v>
      </c>
      <c r="D91" s="22" t="n">
        <f aca="false">SUM(D90,D84,D29,D23,D13)</f>
        <v>100</v>
      </c>
    </row>
    <row r="92" customFormat="false" ht="12.75" hidden="false" customHeight="true" outlineLevel="0" collapsed="false">
      <c r="C92" s="25"/>
    </row>
    <row r="93" customFormat="false" ht="12.75" hidden="false" customHeight="true" outlineLevel="0" collapsed="false">
      <c r="C93" s="25"/>
    </row>
    <row r="94" customFormat="false" ht="12.75" hidden="false" customHeight="true" outlineLevel="0" collapsed="false">
      <c r="A94" s="57"/>
      <c r="B94" s="57"/>
      <c r="C94" s="25"/>
    </row>
    <row r="95" customFormat="false" ht="12.75" hidden="false" customHeight="true" outlineLevel="0" collapsed="false">
      <c r="A95" s="57"/>
      <c r="B95" s="57"/>
      <c r="C95" s="25"/>
    </row>
    <row r="96" customFormat="false" ht="12.75" hidden="false" customHeight="true" outlineLevel="0" collapsed="false">
      <c r="C96" s="25"/>
    </row>
    <row r="97" customFormat="false" ht="12.75" hidden="false" customHeight="true" outlineLevel="0" collapsed="false">
      <c r="C97" s="25"/>
    </row>
    <row r="98" customFormat="false" ht="12.75" hidden="false" customHeight="true" outlineLevel="0" collapsed="false">
      <c r="C98" s="25"/>
    </row>
    <row r="99" customFormat="false" ht="12.75" hidden="false" customHeight="true" outlineLevel="0" collapsed="false">
      <c r="C99" s="25"/>
    </row>
    <row r="100" customFormat="false" ht="12.75" hidden="false" customHeight="true" outlineLevel="0" collapsed="false">
      <c r="C100" s="25"/>
    </row>
    <row r="101" customFormat="false" ht="12.75" hidden="false" customHeight="true" outlineLevel="0" collapsed="false">
      <c r="C101" s="25"/>
    </row>
    <row r="102" customFormat="false" ht="12.75" hidden="false" customHeight="true" outlineLevel="0" collapsed="false">
      <c r="C102" s="25"/>
    </row>
    <row r="103" customFormat="false" ht="12.75" hidden="false" customHeight="true" outlineLevel="0" collapsed="false">
      <c r="C103" s="25"/>
    </row>
    <row r="104" customFormat="false" ht="12.75" hidden="false" customHeight="true" outlineLevel="0" collapsed="false">
      <c r="C104" s="25"/>
    </row>
    <row r="105" customFormat="false" ht="12.75" hidden="false" customHeight="true" outlineLevel="0" collapsed="false">
      <c r="C105" s="25"/>
    </row>
    <row r="106" customFormat="false" ht="12.75" hidden="false" customHeight="true" outlineLevel="0" collapsed="false">
      <c r="C106" s="25"/>
    </row>
    <row r="107" customFormat="false" ht="12.75" hidden="false" customHeight="true" outlineLevel="0" collapsed="false">
      <c r="C107" s="25"/>
    </row>
    <row r="108" customFormat="false" ht="12.75" hidden="false" customHeight="true" outlineLevel="0" collapsed="false">
      <c r="C108" s="25"/>
    </row>
    <row r="109" customFormat="false" ht="12.75" hidden="false" customHeight="true" outlineLevel="0" collapsed="false">
      <c r="C109" s="25"/>
    </row>
    <row r="110" customFormat="false" ht="12.75" hidden="false" customHeight="true" outlineLevel="0" collapsed="false">
      <c r="C110" s="25"/>
    </row>
    <row r="111" customFormat="false" ht="12.75" hidden="false" customHeight="true" outlineLevel="0" collapsed="false">
      <c r="C111" s="25"/>
    </row>
    <row r="112" customFormat="false" ht="12.75" hidden="false" customHeight="true" outlineLevel="0" collapsed="false">
      <c r="C112" s="25"/>
    </row>
    <row r="113" customFormat="false" ht="12.75" hidden="false" customHeight="true" outlineLevel="0" collapsed="false">
      <c r="C113" s="25"/>
    </row>
    <row r="114" customFormat="false" ht="12.75" hidden="false" customHeight="true" outlineLevel="0" collapsed="false">
      <c r="C114" s="25"/>
    </row>
    <row r="115" customFormat="false" ht="12.75" hidden="false" customHeight="true" outlineLevel="0" collapsed="false">
      <c r="C115" s="25"/>
    </row>
    <row r="116" customFormat="false" ht="12.75" hidden="false" customHeight="true" outlineLevel="0" collapsed="false">
      <c r="C116" s="25"/>
    </row>
    <row r="117" customFormat="false" ht="12.75" hidden="false" customHeight="true" outlineLevel="0" collapsed="false">
      <c r="C117" s="25"/>
    </row>
    <row r="118" customFormat="false" ht="12.75" hidden="false" customHeight="true" outlineLevel="0" collapsed="false">
      <c r="C118" s="25"/>
    </row>
    <row r="119" customFormat="false" ht="12.75" hidden="false" customHeight="true" outlineLevel="0" collapsed="false">
      <c r="C119" s="25"/>
    </row>
    <row r="120" customFormat="false" ht="12.75" hidden="false" customHeight="true" outlineLevel="0" collapsed="false">
      <c r="C120" s="25"/>
    </row>
    <row r="121" customFormat="false" ht="12.75" hidden="false" customHeight="true" outlineLevel="0" collapsed="false">
      <c r="C121" s="25"/>
    </row>
    <row r="122" customFormat="false" ht="12.75" hidden="false" customHeight="true" outlineLevel="0" collapsed="false">
      <c r="C122" s="25"/>
    </row>
    <row r="123" customFormat="false" ht="12.75" hidden="false" customHeight="true" outlineLevel="0" collapsed="false">
      <c r="C123" s="25"/>
    </row>
    <row r="124" customFormat="false" ht="12.75" hidden="false" customHeight="true" outlineLevel="0" collapsed="false">
      <c r="C124" s="25"/>
    </row>
    <row r="125" customFormat="false" ht="12.75" hidden="false" customHeight="true" outlineLevel="0" collapsed="false">
      <c r="C125" s="25"/>
    </row>
    <row r="126" customFormat="false" ht="12.75" hidden="false" customHeight="true" outlineLevel="0" collapsed="false">
      <c r="C126" s="25"/>
    </row>
    <row r="127" customFormat="false" ht="12.75" hidden="false" customHeight="true" outlineLevel="0" collapsed="false">
      <c r="C127" s="25"/>
    </row>
    <row r="128" customFormat="false" ht="12.75" hidden="false" customHeight="true" outlineLevel="0" collapsed="false">
      <c r="C128" s="25"/>
    </row>
    <row r="129" customFormat="false" ht="12.75" hidden="false" customHeight="true" outlineLevel="0" collapsed="false">
      <c r="C129" s="25"/>
    </row>
    <row r="130" customFormat="false" ht="12.75" hidden="false" customHeight="true" outlineLevel="0" collapsed="false">
      <c r="C130" s="25"/>
    </row>
    <row r="131" customFormat="false" ht="12.75" hidden="false" customHeight="true" outlineLevel="0" collapsed="false">
      <c r="C131" s="25"/>
    </row>
    <row r="132" customFormat="false" ht="12.75" hidden="false" customHeight="true" outlineLevel="0" collapsed="false">
      <c r="C132" s="25"/>
    </row>
    <row r="133" customFormat="false" ht="12.75" hidden="false" customHeight="true" outlineLevel="0" collapsed="false">
      <c r="C133" s="25"/>
    </row>
    <row r="134" customFormat="false" ht="12.75" hidden="false" customHeight="true" outlineLevel="0" collapsed="false">
      <c r="C134" s="25"/>
    </row>
    <row r="135" customFormat="false" ht="12.75" hidden="false" customHeight="true" outlineLevel="0" collapsed="false">
      <c r="C135" s="25"/>
    </row>
    <row r="136" customFormat="false" ht="12.75" hidden="false" customHeight="true" outlineLevel="0" collapsed="false">
      <c r="C136" s="25"/>
    </row>
    <row r="137" customFormat="false" ht="12.75" hidden="false" customHeight="true" outlineLevel="0" collapsed="false">
      <c r="C137" s="25"/>
    </row>
    <row r="138" customFormat="false" ht="12.75" hidden="false" customHeight="true" outlineLevel="0" collapsed="false">
      <c r="C138" s="25"/>
    </row>
    <row r="139" customFormat="false" ht="12.75" hidden="false" customHeight="true" outlineLevel="0" collapsed="false">
      <c r="C139" s="25"/>
    </row>
    <row r="140" customFormat="false" ht="12.75" hidden="false" customHeight="true" outlineLevel="0" collapsed="false">
      <c r="C140" s="25"/>
    </row>
    <row r="141" customFormat="false" ht="12.75" hidden="false" customHeight="true" outlineLevel="0" collapsed="false">
      <c r="C141" s="25"/>
    </row>
    <row r="142" customFormat="false" ht="12.75" hidden="false" customHeight="true" outlineLevel="0" collapsed="false">
      <c r="C142" s="25"/>
    </row>
    <row r="143" customFormat="false" ht="12.75" hidden="false" customHeight="true" outlineLevel="0" collapsed="false">
      <c r="C143" s="25"/>
    </row>
    <row r="144" customFormat="false" ht="12.75" hidden="false" customHeight="true" outlineLevel="0" collapsed="false">
      <c r="C144" s="25"/>
    </row>
    <row r="145" customFormat="false" ht="12.75" hidden="false" customHeight="true" outlineLevel="0" collapsed="false">
      <c r="C145" s="25"/>
    </row>
    <row r="146" customFormat="false" ht="12.75" hidden="false" customHeight="true" outlineLevel="0" collapsed="false">
      <c r="C146" s="25"/>
    </row>
    <row r="147" customFormat="false" ht="12.75" hidden="false" customHeight="true" outlineLevel="0" collapsed="false">
      <c r="C147" s="25"/>
    </row>
    <row r="148" customFormat="false" ht="12.75" hidden="false" customHeight="true" outlineLevel="0" collapsed="false">
      <c r="C148" s="25"/>
    </row>
    <row r="149" customFormat="false" ht="12.75" hidden="false" customHeight="true" outlineLevel="0" collapsed="false">
      <c r="C149" s="25"/>
    </row>
    <row r="150" customFormat="false" ht="12.75" hidden="false" customHeight="true" outlineLevel="0" collapsed="false">
      <c r="C150" s="25"/>
    </row>
    <row r="151" customFormat="false" ht="12.75" hidden="false" customHeight="true" outlineLevel="0" collapsed="false">
      <c r="C151" s="25"/>
    </row>
    <row r="152" customFormat="false" ht="12.75" hidden="false" customHeight="true" outlineLevel="0" collapsed="false">
      <c r="C152" s="25"/>
    </row>
    <row r="153" customFormat="false" ht="12.75" hidden="false" customHeight="true" outlineLevel="0" collapsed="false">
      <c r="C153" s="25"/>
    </row>
    <row r="154" customFormat="false" ht="12.75" hidden="false" customHeight="true" outlineLevel="0" collapsed="false">
      <c r="C154" s="25"/>
    </row>
    <row r="155" customFormat="false" ht="12.75" hidden="false" customHeight="true" outlineLevel="0" collapsed="false">
      <c r="C155" s="25"/>
    </row>
    <row r="156" customFormat="false" ht="12.75" hidden="false" customHeight="true" outlineLevel="0" collapsed="false">
      <c r="C156" s="25"/>
    </row>
    <row r="157" customFormat="false" ht="12.75" hidden="false" customHeight="true" outlineLevel="0" collapsed="false">
      <c r="C157" s="25"/>
    </row>
    <row r="158" customFormat="false" ht="12.75" hidden="false" customHeight="true" outlineLevel="0" collapsed="false">
      <c r="C158" s="25"/>
    </row>
    <row r="159" customFormat="false" ht="12.75" hidden="false" customHeight="true" outlineLevel="0" collapsed="false">
      <c r="C159" s="25"/>
    </row>
    <row r="160" customFormat="false" ht="12.75" hidden="false" customHeight="true" outlineLevel="0" collapsed="false">
      <c r="C160" s="25"/>
    </row>
    <row r="161" customFormat="false" ht="12.75" hidden="false" customHeight="true" outlineLevel="0" collapsed="false">
      <c r="C161" s="25"/>
    </row>
    <row r="162" customFormat="false" ht="12.75" hidden="false" customHeight="true" outlineLevel="0" collapsed="false">
      <c r="C162" s="25"/>
    </row>
    <row r="163" customFormat="false" ht="12.75" hidden="false" customHeight="true" outlineLevel="0" collapsed="false">
      <c r="C163" s="25"/>
    </row>
    <row r="164" customFormat="false" ht="12.75" hidden="false" customHeight="true" outlineLevel="0" collapsed="false">
      <c r="C164" s="25"/>
    </row>
    <row r="165" customFormat="false" ht="12.75" hidden="false" customHeight="true" outlineLevel="0" collapsed="false">
      <c r="C165" s="25"/>
    </row>
    <row r="166" customFormat="false" ht="12.75" hidden="false" customHeight="true" outlineLevel="0" collapsed="false">
      <c r="C166" s="25"/>
    </row>
    <row r="167" customFormat="false" ht="12.75" hidden="false" customHeight="true" outlineLevel="0" collapsed="false">
      <c r="C167" s="25"/>
    </row>
    <row r="168" customFormat="false" ht="12.75" hidden="false" customHeight="true" outlineLevel="0" collapsed="false">
      <c r="C168" s="25"/>
    </row>
    <row r="169" customFormat="false" ht="12.75" hidden="false" customHeight="true" outlineLevel="0" collapsed="false">
      <c r="C169" s="25"/>
    </row>
    <row r="170" customFormat="false" ht="12.75" hidden="false" customHeight="true" outlineLevel="0" collapsed="false">
      <c r="C170" s="25"/>
    </row>
    <row r="171" customFormat="false" ht="12.75" hidden="false" customHeight="true" outlineLevel="0" collapsed="false">
      <c r="C171" s="25"/>
    </row>
    <row r="172" customFormat="false" ht="12.75" hidden="false" customHeight="true" outlineLevel="0" collapsed="false">
      <c r="C172" s="25"/>
    </row>
    <row r="173" customFormat="false" ht="12.75" hidden="false" customHeight="true" outlineLevel="0" collapsed="false">
      <c r="C173" s="25"/>
    </row>
    <row r="174" customFormat="false" ht="12.75" hidden="false" customHeight="true" outlineLevel="0" collapsed="false">
      <c r="C174" s="25"/>
    </row>
    <row r="175" customFormat="false" ht="12.75" hidden="false" customHeight="true" outlineLevel="0" collapsed="false">
      <c r="C175" s="25"/>
    </row>
    <row r="176" customFormat="false" ht="12.75" hidden="false" customHeight="true" outlineLevel="0" collapsed="false">
      <c r="C176" s="25"/>
    </row>
    <row r="177" customFormat="false" ht="12.75" hidden="false" customHeight="true" outlineLevel="0" collapsed="false">
      <c r="C177" s="25"/>
    </row>
    <row r="178" customFormat="false" ht="12.75" hidden="false" customHeight="true" outlineLevel="0" collapsed="false">
      <c r="C178" s="25"/>
    </row>
    <row r="179" customFormat="false" ht="12.75" hidden="false" customHeight="true" outlineLevel="0" collapsed="false">
      <c r="C179" s="25"/>
    </row>
    <row r="180" customFormat="false" ht="12.75" hidden="false" customHeight="true" outlineLevel="0" collapsed="false">
      <c r="C180" s="25"/>
    </row>
    <row r="181" customFormat="false" ht="12.75" hidden="false" customHeight="true" outlineLevel="0" collapsed="false">
      <c r="C181" s="25"/>
    </row>
    <row r="182" customFormat="false" ht="12.75" hidden="false" customHeight="true" outlineLevel="0" collapsed="false">
      <c r="C182" s="25"/>
    </row>
    <row r="183" customFormat="false" ht="12.75" hidden="false" customHeight="true" outlineLevel="0" collapsed="false">
      <c r="C183" s="25"/>
    </row>
    <row r="184" customFormat="false" ht="12.75" hidden="false" customHeight="true" outlineLevel="0" collapsed="false">
      <c r="C184" s="25"/>
    </row>
    <row r="185" customFormat="false" ht="12.75" hidden="false" customHeight="true" outlineLevel="0" collapsed="false">
      <c r="C185" s="25"/>
    </row>
    <row r="186" customFormat="false" ht="12.75" hidden="false" customHeight="true" outlineLevel="0" collapsed="false">
      <c r="C186" s="25"/>
    </row>
    <row r="187" customFormat="false" ht="12.75" hidden="false" customHeight="true" outlineLevel="0" collapsed="false">
      <c r="C187" s="25"/>
    </row>
    <row r="188" customFormat="false" ht="12.75" hidden="false" customHeight="true" outlineLevel="0" collapsed="false">
      <c r="C188" s="25"/>
    </row>
    <row r="189" customFormat="false" ht="12.75" hidden="false" customHeight="true" outlineLevel="0" collapsed="false">
      <c r="C189" s="25"/>
    </row>
    <row r="190" customFormat="false" ht="12.75" hidden="false" customHeight="true" outlineLevel="0" collapsed="false">
      <c r="C190" s="25"/>
    </row>
    <row r="191" customFormat="false" ht="12.75" hidden="false" customHeight="true" outlineLevel="0" collapsed="false">
      <c r="C191" s="25"/>
    </row>
    <row r="192" customFormat="false" ht="12.75" hidden="false" customHeight="true" outlineLevel="0" collapsed="false">
      <c r="C192" s="25"/>
    </row>
    <row r="193" customFormat="false" ht="12.75" hidden="false" customHeight="true" outlineLevel="0" collapsed="false">
      <c r="C193" s="25"/>
    </row>
    <row r="194" customFormat="false" ht="12.75" hidden="false" customHeight="true" outlineLevel="0" collapsed="false">
      <c r="C194" s="25"/>
    </row>
    <row r="195" customFormat="false" ht="12.75" hidden="false" customHeight="true" outlineLevel="0" collapsed="false">
      <c r="C195" s="25"/>
    </row>
    <row r="196" customFormat="false" ht="12.75" hidden="false" customHeight="true" outlineLevel="0" collapsed="false">
      <c r="C196" s="25"/>
    </row>
    <row r="197" customFormat="false" ht="12.75" hidden="false" customHeight="true" outlineLevel="0" collapsed="false">
      <c r="C197" s="25"/>
    </row>
    <row r="198" customFormat="false" ht="12.75" hidden="false" customHeight="true" outlineLevel="0" collapsed="false">
      <c r="C198" s="25"/>
    </row>
    <row r="199" customFormat="false" ht="12.75" hidden="false" customHeight="true" outlineLevel="0" collapsed="false">
      <c r="C199" s="25"/>
    </row>
    <row r="200" customFormat="false" ht="12.75" hidden="false" customHeight="true" outlineLevel="0" collapsed="false">
      <c r="C200" s="25"/>
    </row>
    <row r="201" customFormat="false" ht="12.75" hidden="false" customHeight="true" outlineLevel="0" collapsed="false">
      <c r="C201" s="25"/>
    </row>
    <row r="202" customFormat="false" ht="12.75" hidden="false" customHeight="true" outlineLevel="0" collapsed="false">
      <c r="C202" s="25"/>
    </row>
    <row r="203" customFormat="false" ht="12.75" hidden="false" customHeight="true" outlineLevel="0" collapsed="false">
      <c r="C203" s="25"/>
    </row>
    <row r="204" customFormat="false" ht="12.75" hidden="false" customHeight="true" outlineLevel="0" collapsed="false">
      <c r="C204" s="25"/>
    </row>
    <row r="205" customFormat="false" ht="12.75" hidden="false" customHeight="true" outlineLevel="0" collapsed="false">
      <c r="C205" s="25"/>
    </row>
    <row r="206" customFormat="false" ht="12.75" hidden="false" customHeight="true" outlineLevel="0" collapsed="false">
      <c r="C206" s="25"/>
    </row>
    <row r="207" customFormat="false" ht="12.75" hidden="false" customHeight="true" outlineLevel="0" collapsed="false">
      <c r="C207" s="25"/>
    </row>
    <row r="208" customFormat="false" ht="12.75" hidden="false" customHeight="true" outlineLevel="0" collapsed="false">
      <c r="C208" s="25"/>
    </row>
    <row r="209" customFormat="false" ht="12.75" hidden="false" customHeight="true" outlineLevel="0" collapsed="false">
      <c r="C209" s="25"/>
    </row>
    <row r="210" customFormat="false" ht="12.75" hidden="false" customHeight="true" outlineLevel="0" collapsed="false">
      <c r="C210" s="25"/>
    </row>
    <row r="211" customFormat="false" ht="12.75" hidden="false" customHeight="true" outlineLevel="0" collapsed="false">
      <c r="C211" s="25"/>
    </row>
    <row r="212" customFormat="false" ht="12.75" hidden="false" customHeight="true" outlineLevel="0" collapsed="false">
      <c r="C212" s="25"/>
    </row>
    <row r="213" customFormat="false" ht="12.75" hidden="false" customHeight="true" outlineLevel="0" collapsed="false">
      <c r="C213" s="25"/>
    </row>
    <row r="214" customFormat="false" ht="12.75" hidden="false" customHeight="true" outlineLevel="0" collapsed="false">
      <c r="C214" s="25"/>
    </row>
    <row r="215" customFormat="false" ht="12.75" hidden="false" customHeight="true" outlineLevel="0" collapsed="false">
      <c r="C215" s="25"/>
    </row>
    <row r="216" customFormat="false" ht="12.75" hidden="false" customHeight="true" outlineLevel="0" collapsed="false">
      <c r="C216" s="25"/>
    </row>
    <row r="217" customFormat="false" ht="12.75" hidden="false" customHeight="true" outlineLevel="0" collapsed="false">
      <c r="C217" s="25"/>
    </row>
    <row r="218" customFormat="false" ht="12.75" hidden="false" customHeight="true" outlineLevel="0" collapsed="false">
      <c r="C218" s="25"/>
    </row>
    <row r="219" customFormat="false" ht="12.75" hidden="false" customHeight="true" outlineLevel="0" collapsed="false">
      <c r="C219" s="25"/>
    </row>
    <row r="220" customFormat="false" ht="12.75" hidden="false" customHeight="true" outlineLevel="0" collapsed="false">
      <c r="C220" s="25"/>
    </row>
    <row r="221" customFormat="false" ht="12.75" hidden="false" customHeight="true" outlineLevel="0" collapsed="false">
      <c r="C221" s="25"/>
    </row>
    <row r="222" customFormat="false" ht="12.75" hidden="false" customHeight="true" outlineLevel="0" collapsed="false">
      <c r="C222" s="25"/>
    </row>
    <row r="223" customFormat="false" ht="12.75" hidden="false" customHeight="true" outlineLevel="0" collapsed="false">
      <c r="C223" s="25"/>
    </row>
    <row r="224" customFormat="false" ht="12.75" hidden="false" customHeight="true" outlineLevel="0" collapsed="false">
      <c r="C224" s="25"/>
    </row>
    <row r="225" customFormat="false" ht="12.75" hidden="false" customHeight="true" outlineLevel="0" collapsed="false">
      <c r="C225" s="25"/>
    </row>
    <row r="226" customFormat="false" ht="12.75" hidden="false" customHeight="true" outlineLevel="0" collapsed="false">
      <c r="C226" s="25"/>
    </row>
    <row r="227" customFormat="false" ht="12.75" hidden="false" customHeight="true" outlineLevel="0" collapsed="false">
      <c r="C227" s="25"/>
    </row>
    <row r="228" customFormat="false" ht="12.75" hidden="false" customHeight="true" outlineLevel="0" collapsed="false">
      <c r="C228" s="25"/>
    </row>
    <row r="229" customFormat="false" ht="12.75" hidden="false" customHeight="true" outlineLevel="0" collapsed="false">
      <c r="C229" s="25"/>
    </row>
    <row r="230" customFormat="false" ht="12.75" hidden="false" customHeight="true" outlineLevel="0" collapsed="false">
      <c r="C230" s="25"/>
    </row>
    <row r="231" customFormat="false" ht="12.75" hidden="false" customHeight="true" outlineLevel="0" collapsed="false">
      <c r="C231" s="25"/>
    </row>
    <row r="232" customFormat="false" ht="12.75" hidden="false" customHeight="true" outlineLevel="0" collapsed="false">
      <c r="C232" s="25"/>
    </row>
    <row r="233" customFormat="false" ht="12.75" hidden="false" customHeight="true" outlineLevel="0" collapsed="false">
      <c r="C233" s="25"/>
    </row>
    <row r="234" customFormat="false" ht="12.75" hidden="false" customHeight="true" outlineLevel="0" collapsed="false">
      <c r="C234" s="25"/>
    </row>
    <row r="235" customFormat="false" ht="12.75" hidden="false" customHeight="true" outlineLevel="0" collapsed="false">
      <c r="C235" s="25"/>
    </row>
    <row r="236" customFormat="false" ht="12.75" hidden="false" customHeight="true" outlineLevel="0" collapsed="false">
      <c r="C236" s="25"/>
    </row>
    <row r="237" customFormat="false" ht="12.75" hidden="false" customHeight="true" outlineLevel="0" collapsed="false">
      <c r="C237" s="25"/>
    </row>
    <row r="238" customFormat="false" ht="12.75" hidden="false" customHeight="true" outlineLevel="0" collapsed="false">
      <c r="C238" s="25"/>
    </row>
    <row r="239" customFormat="false" ht="12.75" hidden="false" customHeight="true" outlineLevel="0" collapsed="false">
      <c r="C239" s="25"/>
    </row>
    <row r="240" customFormat="false" ht="12.75" hidden="false" customHeight="true" outlineLevel="0" collapsed="false">
      <c r="C240" s="25"/>
    </row>
    <row r="241" customFormat="false" ht="12.75" hidden="false" customHeight="true" outlineLevel="0" collapsed="false">
      <c r="C241" s="25"/>
    </row>
    <row r="242" customFormat="false" ht="12.75" hidden="false" customHeight="true" outlineLevel="0" collapsed="false">
      <c r="C242" s="25"/>
    </row>
    <row r="243" customFormat="false" ht="12.75" hidden="false" customHeight="true" outlineLevel="0" collapsed="false">
      <c r="C243" s="25"/>
    </row>
    <row r="244" customFormat="false" ht="12.75" hidden="false" customHeight="true" outlineLevel="0" collapsed="false">
      <c r="C244" s="25"/>
    </row>
    <row r="245" customFormat="false" ht="12.75" hidden="false" customHeight="true" outlineLevel="0" collapsed="false">
      <c r="C245" s="25"/>
    </row>
    <row r="246" customFormat="false" ht="12.75" hidden="false" customHeight="true" outlineLevel="0" collapsed="false">
      <c r="C246" s="25"/>
    </row>
    <row r="247" customFormat="false" ht="12.75" hidden="false" customHeight="true" outlineLevel="0" collapsed="false">
      <c r="C247" s="25"/>
    </row>
    <row r="248" customFormat="false" ht="12.75" hidden="false" customHeight="true" outlineLevel="0" collapsed="false">
      <c r="C248" s="25"/>
    </row>
    <row r="249" customFormat="false" ht="12.75" hidden="false" customHeight="true" outlineLevel="0" collapsed="false">
      <c r="C249" s="25"/>
    </row>
    <row r="250" customFormat="false" ht="12.75" hidden="false" customHeight="true" outlineLevel="0" collapsed="false">
      <c r="C250" s="25"/>
    </row>
    <row r="251" customFormat="false" ht="12.75" hidden="false" customHeight="true" outlineLevel="0" collapsed="false">
      <c r="C251" s="25"/>
    </row>
    <row r="252" customFormat="false" ht="12.75" hidden="false" customHeight="true" outlineLevel="0" collapsed="false">
      <c r="C252" s="25"/>
    </row>
    <row r="253" customFormat="false" ht="12.75" hidden="false" customHeight="true" outlineLevel="0" collapsed="false">
      <c r="C253" s="25"/>
    </row>
    <row r="254" customFormat="false" ht="12.75" hidden="false" customHeight="true" outlineLevel="0" collapsed="false">
      <c r="C254" s="25"/>
    </row>
    <row r="255" customFormat="false" ht="12.75" hidden="false" customHeight="true" outlineLevel="0" collapsed="false">
      <c r="C255" s="25"/>
    </row>
    <row r="256" customFormat="false" ht="12.75" hidden="false" customHeight="true" outlineLevel="0" collapsed="false">
      <c r="C256" s="25"/>
    </row>
    <row r="257" customFormat="false" ht="12.75" hidden="false" customHeight="true" outlineLevel="0" collapsed="false">
      <c r="C257" s="25"/>
    </row>
    <row r="258" customFormat="false" ht="12.75" hidden="false" customHeight="true" outlineLevel="0" collapsed="false">
      <c r="C258" s="25"/>
    </row>
    <row r="259" customFormat="false" ht="12.75" hidden="false" customHeight="true" outlineLevel="0" collapsed="false">
      <c r="C259" s="25"/>
    </row>
    <row r="260" customFormat="false" ht="12.75" hidden="false" customHeight="true" outlineLevel="0" collapsed="false">
      <c r="C260" s="25"/>
    </row>
    <row r="261" customFormat="false" ht="12.75" hidden="false" customHeight="true" outlineLevel="0" collapsed="false">
      <c r="C261" s="25"/>
    </row>
    <row r="262" customFormat="false" ht="12.75" hidden="false" customHeight="true" outlineLevel="0" collapsed="false">
      <c r="C262" s="25"/>
    </row>
    <row r="263" customFormat="false" ht="12.75" hidden="false" customHeight="true" outlineLevel="0" collapsed="false">
      <c r="C263" s="25"/>
    </row>
    <row r="264" customFormat="false" ht="12.75" hidden="false" customHeight="true" outlineLevel="0" collapsed="false">
      <c r="C264" s="25"/>
    </row>
    <row r="265" customFormat="false" ht="12.75" hidden="false" customHeight="true" outlineLevel="0" collapsed="false">
      <c r="C265" s="25"/>
    </row>
    <row r="266" customFormat="false" ht="12.75" hidden="false" customHeight="true" outlineLevel="0" collapsed="false">
      <c r="C266" s="25"/>
    </row>
    <row r="267" customFormat="false" ht="12.75" hidden="false" customHeight="true" outlineLevel="0" collapsed="false">
      <c r="C267" s="25"/>
    </row>
    <row r="268" customFormat="false" ht="12.75" hidden="false" customHeight="true" outlineLevel="0" collapsed="false">
      <c r="C268" s="25"/>
    </row>
    <row r="269" customFormat="false" ht="12.75" hidden="false" customHeight="true" outlineLevel="0" collapsed="false">
      <c r="C269" s="25"/>
    </row>
    <row r="270" customFormat="false" ht="12.75" hidden="false" customHeight="true" outlineLevel="0" collapsed="false">
      <c r="C270" s="25"/>
    </row>
    <row r="271" customFormat="false" ht="12.75" hidden="false" customHeight="true" outlineLevel="0" collapsed="false">
      <c r="C271" s="25"/>
    </row>
    <row r="272" customFormat="false" ht="12.75" hidden="false" customHeight="true" outlineLevel="0" collapsed="false">
      <c r="C272" s="25"/>
    </row>
    <row r="273" customFormat="false" ht="12.75" hidden="false" customHeight="true" outlineLevel="0" collapsed="false">
      <c r="C273" s="25"/>
    </row>
    <row r="274" customFormat="false" ht="12.75" hidden="false" customHeight="true" outlineLevel="0" collapsed="false">
      <c r="C274" s="25"/>
    </row>
    <row r="275" customFormat="false" ht="12.75" hidden="false" customHeight="true" outlineLevel="0" collapsed="false">
      <c r="C275" s="25"/>
    </row>
    <row r="276" customFormat="false" ht="12.75" hidden="false" customHeight="true" outlineLevel="0" collapsed="false">
      <c r="C276" s="25"/>
    </row>
    <row r="277" customFormat="false" ht="12.75" hidden="false" customHeight="true" outlineLevel="0" collapsed="false">
      <c r="C277" s="25"/>
    </row>
    <row r="278" customFormat="false" ht="12.75" hidden="false" customHeight="true" outlineLevel="0" collapsed="false">
      <c r="C278" s="25"/>
    </row>
    <row r="279" customFormat="false" ht="12.75" hidden="false" customHeight="true" outlineLevel="0" collapsed="false">
      <c r="C279" s="25"/>
    </row>
    <row r="280" customFormat="false" ht="12.75" hidden="false" customHeight="true" outlineLevel="0" collapsed="false">
      <c r="C280" s="25"/>
    </row>
    <row r="281" customFormat="false" ht="12.75" hidden="false" customHeight="true" outlineLevel="0" collapsed="false">
      <c r="C281" s="25"/>
    </row>
    <row r="282" customFormat="false" ht="12.75" hidden="false" customHeight="true" outlineLevel="0" collapsed="false">
      <c r="C282" s="25"/>
    </row>
    <row r="283" customFormat="false" ht="12.75" hidden="false" customHeight="true" outlineLevel="0" collapsed="false">
      <c r="C283" s="25"/>
    </row>
    <row r="284" customFormat="false" ht="12.75" hidden="false" customHeight="true" outlineLevel="0" collapsed="false">
      <c r="C284" s="25"/>
    </row>
    <row r="285" customFormat="false" ht="12.75" hidden="false" customHeight="true" outlineLevel="0" collapsed="false">
      <c r="C285" s="25"/>
    </row>
    <row r="286" customFormat="false" ht="12.75" hidden="false" customHeight="true" outlineLevel="0" collapsed="false">
      <c r="C286" s="25"/>
    </row>
    <row r="287" customFormat="false" ht="12.75" hidden="false" customHeight="true" outlineLevel="0" collapsed="false">
      <c r="C287" s="25"/>
    </row>
    <row r="288" customFormat="false" ht="12.75" hidden="false" customHeight="true" outlineLevel="0" collapsed="false">
      <c r="C288" s="25"/>
    </row>
    <row r="289" customFormat="false" ht="12.75" hidden="false" customHeight="true" outlineLevel="0" collapsed="false">
      <c r="C289" s="25"/>
    </row>
    <row r="290" customFormat="false" ht="12.75" hidden="false" customHeight="true" outlineLevel="0" collapsed="false">
      <c r="C290" s="25"/>
    </row>
    <row r="291" customFormat="false" ht="12.75" hidden="false" customHeight="true" outlineLevel="0" collapsed="false">
      <c r="C291" s="25"/>
    </row>
    <row r="292" customFormat="false" ht="12.75" hidden="false" customHeight="true" outlineLevel="0" collapsed="false">
      <c r="C292" s="25"/>
    </row>
    <row r="293" customFormat="false" ht="12.75" hidden="false" customHeight="true" outlineLevel="0" collapsed="false">
      <c r="C293" s="25"/>
    </row>
    <row r="294" customFormat="false" ht="12.75" hidden="false" customHeight="true" outlineLevel="0" collapsed="false">
      <c r="C294" s="25"/>
    </row>
    <row r="295" customFormat="false" ht="12.75" hidden="false" customHeight="true" outlineLevel="0" collapsed="false">
      <c r="C295" s="25"/>
    </row>
    <row r="296" customFormat="false" ht="12.75" hidden="false" customHeight="true" outlineLevel="0" collapsed="false">
      <c r="C296" s="25"/>
    </row>
    <row r="297" customFormat="false" ht="12.75" hidden="false" customHeight="true" outlineLevel="0" collapsed="false">
      <c r="C297" s="25"/>
    </row>
    <row r="298" customFormat="false" ht="12.75" hidden="false" customHeight="true" outlineLevel="0" collapsed="false">
      <c r="C298" s="25"/>
    </row>
    <row r="299" customFormat="false" ht="12.75" hidden="false" customHeight="true" outlineLevel="0" collapsed="false">
      <c r="C299" s="25"/>
    </row>
    <row r="300" customFormat="false" ht="12.75" hidden="false" customHeight="true" outlineLevel="0" collapsed="false">
      <c r="C300" s="25"/>
    </row>
    <row r="301" customFormat="false" ht="12.75" hidden="false" customHeight="true" outlineLevel="0" collapsed="false">
      <c r="C301" s="25"/>
    </row>
    <row r="302" customFormat="false" ht="12.75" hidden="false" customHeight="true" outlineLevel="0" collapsed="false">
      <c r="C302" s="25"/>
    </row>
    <row r="303" customFormat="false" ht="12.75" hidden="false" customHeight="true" outlineLevel="0" collapsed="false">
      <c r="C303" s="25"/>
    </row>
    <row r="304" customFormat="false" ht="12.75" hidden="false" customHeight="true" outlineLevel="0" collapsed="false">
      <c r="C304" s="25"/>
    </row>
    <row r="305" customFormat="false" ht="12.75" hidden="false" customHeight="true" outlineLevel="0" collapsed="false">
      <c r="C305" s="25"/>
    </row>
    <row r="306" customFormat="false" ht="12.75" hidden="false" customHeight="true" outlineLevel="0" collapsed="false">
      <c r="C306" s="25"/>
    </row>
    <row r="307" customFormat="false" ht="12.75" hidden="false" customHeight="true" outlineLevel="0" collapsed="false">
      <c r="C307" s="25"/>
    </row>
    <row r="308" customFormat="false" ht="12.75" hidden="false" customHeight="true" outlineLevel="0" collapsed="false">
      <c r="C308" s="25"/>
    </row>
    <row r="309" customFormat="false" ht="12.75" hidden="false" customHeight="true" outlineLevel="0" collapsed="false">
      <c r="C309" s="25"/>
    </row>
    <row r="310" customFormat="false" ht="12.75" hidden="false" customHeight="true" outlineLevel="0" collapsed="false">
      <c r="C310" s="25"/>
    </row>
    <row r="311" customFormat="false" ht="12.75" hidden="false" customHeight="true" outlineLevel="0" collapsed="false">
      <c r="C311" s="25"/>
    </row>
    <row r="312" customFormat="false" ht="12.75" hidden="false" customHeight="true" outlineLevel="0" collapsed="false">
      <c r="C312" s="25"/>
    </row>
    <row r="313" customFormat="false" ht="12.75" hidden="false" customHeight="true" outlineLevel="0" collapsed="false">
      <c r="C313" s="25"/>
    </row>
    <row r="314" customFormat="false" ht="12.75" hidden="false" customHeight="true" outlineLevel="0" collapsed="false">
      <c r="C314" s="25"/>
    </row>
    <row r="315" customFormat="false" ht="12.75" hidden="false" customHeight="true" outlineLevel="0" collapsed="false">
      <c r="C315" s="25"/>
    </row>
    <row r="316" customFormat="false" ht="12.75" hidden="false" customHeight="true" outlineLevel="0" collapsed="false">
      <c r="C316" s="25"/>
    </row>
    <row r="317" customFormat="false" ht="12.75" hidden="false" customHeight="true" outlineLevel="0" collapsed="false">
      <c r="C317" s="25"/>
    </row>
    <row r="318" customFormat="false" ht="12.75" hidden="false" customHeight="true" outlineLevel="0" collapsed="false">
      <c r="C318" s="25"/>
    </row>
    <row r="319" customFormat="false" ht="12.75" hidden="false" customHeight="true" outlineLevel="0" collapsed="false">
      <c r="C319" s="25"/>
    </row>
    <row r="320" customFormat="false" ht="12.75" hidden="false" customHeight="true" outlineLevel="0" collapsed="false">
      <c r="C320" s="25"/>
    </row>
    <row r="321" customFormat="false" ht="12.75" hidden="false" customHeight="true" outlineLevel="0" collapsed="false">
      <c r="C321" s="25"/>
    </row>
    <row r="322" customFormat="false" ht="12.75" hidden="false" customHeight="true" outlineLevel="0" collapsed="false">
      <c r="C322" s="25"/>
    </row>
    <row r="323" customFormat="false" ht="12.75" hidden="false" customHeight="true" outlineLevel="0" collapsed="false">
      <c r="C323" s="25"/>
    </row>
    <row r="324" customFormat="false" ht="12.75" hidden="false" customHeight="true" outlineLevel="0" collapsed="false">
      <c r="C324" s="25"/>
    </row>
    <row r="325" customFormat="false" ht="12.75" hidden="false" customHeight="true" outlineLevel="0" collapsed="false">
      <c r="C325" s="25"/>
    </row>
    <row r="326" customFormat="false" ht="12.75" hidden="false" customHeight="true" outlineLevel="0" collapsed="false">
      <c r="C326" s="25"/>
    </row>
    <row r="327" customFormat="false" ht="12.75" hidden="false" customHeight="true" outlineLevel="0" collapsed="false">
      <c r="C327" s="25"/>
    </row>
    <row r="328" customFormat="false" ht="12.75" hidden="false" customHeight="true" outlineLevel="0" collapsed="false">
      <c r="C328" s="25"/>
    </row>
    <row r="329" customFormat="false" ht="12.75" hidden="false" customHeight="true" outlineLevel="0" collapsed="false">
      <c r="C329" s="25"/>
    </row>
    <row r="330" customFormat="false" ht="12.75" hidden="false" customHeight="true" outlineLevel="0" collapsed="false">
      <c r="C330" s="25"/>
    </row>
    <row r="331" customFormat="false" ht="12.75" hidden="false" customHeight="true" outlineLevel="0" collapsed="false">
      <c r="C331" s="25"/>
    </row>
    <row r="332" customFormat="false" ht="12.75" hidden="false" customHeight="true" outlineLevel="0" collapsed="false">
      <c r="C332" s="25"/>
    </row>
    <row r="333" customFormat="false" ht="12.75" hidden="false" customHeight="true" outlineLevel="0" collapsed="false">
      <c r="C333" s="25"/>
    </row>
    <row r="334" customFormat="false" ht="12.75" hidden="false" customHeight="true" outlineLevel="0" collapsed="false">
      <c r="C334" s="25"/>
    </row>
    <row r="335" customFormat="false" ht="12.75" hidden="false" customHeight="true" outlineLevel="0" collapsed="false">
      <c r="C335" s="25"/>
    </row>
    <row r="336" customFormat="false" ht="12.75" hidden="false" customHeight="true" outlineLevel="0" collapsed="false">
      <c r="C336" s="25"/>
    </row>
    <row r="337" customFormat="false" ht="12.75" hidden="false" customHeight="true" outlineLevel="0" collapsed="false">
      <c r="C337" s="25"/>
    </row>
    <row r="338" customFormat="false" ht="12.75" hidden="false" customHeight="true" outlineLevel="0" collapsed="false">
      <c r="C338" s="25"/>
    </row>
    <row r="339" customFormat="false" ht="12.75" hidden="false" customHeight="true" outlineLevel="0" collapsed="false">
      <c r="C339" s="25"/>
    </row>
    <row r="340" customFormat="false" ht="12.75" hidden="false" customHeight="true" outlineLevel="0" collapsed="false">
      <c r="C340" s="25"/>
    </row>
    <row r="341" customFormat="false" ht="12.75" hidden="false" customHeight="true" outlineLevel="0" collapsed="false">
      <c r="C341" s="25"/>
    </row>
    <row r="342" customFormat="false" ht="12.75" hidden="false" customHeight="true" outlineLevel="0" collapsed="false">
      <c r="C342" s="25"/>
    </row>
    <row r="343" customFormat="false" ht="12.75" hidden="false" customHeight="true" outlineLevel="0" collapsed="false">
      <c r="C343" s="25"/>
    </row>
    <row r="344" customFormat="false" ht="12.75" hidden="false" customHeight="true" outlineLevel="0" collapsed="false">
      <c r="C344" s="25"/>
    </row>
    <row r="345" customFormat="false" ht="12.75" hidden="false" customHeight="true" outlineLevel="0" collapsed="false">
      <c r="C345" s="25"/>
    </row>
    <row r="346" customFormat="false" ht="12.75" hidden="false" customHeight="true" outlineLevel="0" collapsed="false">
      <c r="C346" s="25"/>
    </row>
    <row r="347" customFormat="false" ht="12.75" hidden="false" customHeight="true" outlineLevel="0" collapsed="false">
      <c r="C347" s="25"/>
    </row>
    <row r="348" customFormat="false" ht="12.75" hidden="false" customHeight="true" outlineLevel="0" collapsed="false">
      <c r="C348" s="25"/>
    </row>
    <row r="349" customFormat="false" ht="12.75" hidden="false" customHeight="true" outlineLevel="0" collapsed="false">
      <c r="C349" s="25"/>
    </row>
    <row r="350" customFormat="false" ht="12.75" hidden="false" customHeight="true" outlineLevel="0" collapsed="false">
      <c r="C350" s="25"/>
    </row>
    <row r="351" customFormat="false" ht="12.75" hidden="false" customHeight="true" outlineLevel="0" collapsed="false">
      <c r="C351" s="25"/>
    </row>
    <row r="352" customFormat="false" ht="12.75" hidden="false" customHeight="true" outlineLevel="0" collapsed="false">
      <c r="C352" s="25"/>
    </row>
    <row r="353" customFormat="false" ht="12.75" hidden="false" customHeight="true" outlineLevel="0" collapsed="false">
      <c r="C353" s="25"/>
    </row>
    <row r="354" customFormat="false" ht="12.75" hidden="false" customHeight="true" outlineLevel="0" collapsed="false">
      <c r="C354" s="25"/>
    </row>
    <row r="355" customFormat="false" ht="12.75" hidden="false" customHeight="true" outlineLevel="0" collapsed="false">
      <c r="C355" s="25"/>
    </row>
    <row r="356" customFormat="false" ht="12.75" hidden="false" customHeight="true" outlineLevel="0" collapsed="false">
      <c r="C356" s="25"/>
    </row>
    <row r="357" customFormat="false" ht="12.75" hidden="false" customHeight="true" outlineLevel="0" collapsed="false">
      <c r="C357" s="25"/>
    </row>
    <row r="358" customFormat="false" ht="12.75" hidden="false" customHeight="true" outlineLevel="0" collapsed="false">
      <c r="C358" s="25"/>
    </row>
    <row r="359" customFormat="false" ht="12.75" hidden="false" customHeight="true" outlineLevel="0" collapsed="false">
      <c r="C359" s="25"/>
    </row>
    <row r="360" customFormat="false" ht="12.75" hidden="false" customHeight="true" outlineLevel="0" collapsed="false">
      <c r="C360" s="25"/>
    </row>
    <row r="361" customFormat="false" ht="12.75" hidden="false" customHeight="true" outlineLevel="0" collapsed="false">
      <c r="C361" s="25"/>
    </row>
    <row r="362" customFormat="false" ht="12.75" hidden="false" customHeight="true" outlineLevel="0" collapsed="false">
      <c r="C362" s="25"/>
    </row>
    <row r="363" customFormat="false" ht="12.75" hidden="false" customHeight="true" outlineLevel="0" collapsed="false">
      <c r="C363" s="25"/>
    </row>
    <row r="364" customFormat="false" ht="12.75" hidden="false" customHeight="true" outlineLevel="0" collapsed="false">
      <c r="C364" s="25"/>
    </row>
    <row r="365" customFormat="false" ht="12.75" hidden="false" customHeight="true" outlineLevel="0" collapsed="false">
      <c r="C365" s="25"/>
    </row>
    <row r="366" customFormat="false" ht="12.75" hidden="false" customHeight="true" outlineLevel="0" collapsed="false">
      <c r="C366" s="25"/>
    </row>
    <row r="367" customFormat="false" ht="12.75" hidden="false" customHeight="true" outlineLevel="0" collapsed="false">
      <c r="C367" s="25"/>
    </row>
    <row r="368" customFormat="false" ht="12.75" hidden="false" customHeight="true" outlineLevel="0" collapsed="false">
      <c r="C368" s="25"/>
    </row>
    <row r="369" customFormat="false" ht="12.75" hidden="false" customHeight="true" outlineLevel="0" collapsed="false">
      <c r="C369" s="25"/>
    </row>
    <row r="370" customFormat="false" ht="12.75" hidden="false" customHeight="true" outlineLevel="0" collapsed="false">
      <c r="C370" s="25"/>
    </row>
    <row r="371" customFormat="false" ht="12.75" hidden="false" customHeight="true" outlineLevel="0" collapsed="false">
      <c r="C371" s="25"/>
    </row>
    <row r="372" customFormat="false" ht="12.75" hidden="false" customHeight="true" outlineLevel="0" collapsed="false">
      <c r="C372" s="25"/>
    </row>
    <row r="373" customFormat="false" ht="12.75" hidden="false" customHeight="true" outlineLevel="0" collapsed="false">
      <c r="C373" s="25"/>
    </row>
    <row r="374" customFormat="false" ht="12.75" hidden="false" customHeight="true" outlineLevel="0" collapsed="false">
      <c r="C374" s="25"/>
    </row>
    <row r="375" customFormat="false" ht="12.75" hidden="false" customHeight="true" outlineLevel="0" collapsed="false">
      <c r="C375" s="25"/>
    </row>
    <row r="376" customFormat="false" ht="12.75" hidden="false" customHeight="true" outlineLevel="0" collapsed="false">
      <c r="C376" s="25"/>
    </row>
    <row r="377" customFormat="false" ht="12.75" hidden="false" customHeight="true" outlineLevel="0" collapsed="false">
      <c r="C377" s="25"/>
    </row>
    <row r="378" customFormat="false" ht="12.75" hidden="false" customHeight="true" outlineLevel="0" collapsed="false">
      <c r="C378" s="25"/>
    </row>
    <row r="379" customFormat="false" ht="12.75" hidden="false" customHeight="true" outlineLevel="0" collapsed="false">
      <c r="C379" s="25"/>
    </row>
    <row r="380" customFormat="false" ht="12.75" hidden="false" customHeight="true" outlineLevel="0" collapsed="false">
      <c r="C380" s="25"/>
    </row>
    <row r="381" customFormat="false" ht="12.75" hidden="false" customHeight="true" outlineLevel="0" collapsed="false">
      <c r="C381" s="25"/>
    </row>
    <row r="382" customFormat="false" ht="12.75" hidden="false" customHeight="true" outlineLevel="0" collapsed="false">
      <c r="C382" s="25"/>
    </row>
    <row r="383" customFormat="false" ht="12.75" hidden="false" customHeight="true" outlineLevel="0" collapsed="false">
      <c r="C383" s="25"/>
    </row>
    <row r="384" customFormat="false" ht="12.75" hidden="false" customHeight="true" outlineLevel="0" collapsed="false">
      <c r="C384" s="25"/>
    </row>
    <row r="385" customFormat="false" ht="12.75" hidden="false" customHeight="true" outlineLevel="0" collapsed="false">
      <c r="C385" s="25"/>
    </row>
    <row r="386" customFormat="false" ht="12.75" hidden="false" customHeight="true" outlineLevel="0" collapsed="false">
      <c r="C386" s="25"/>
    </row>
    <row r="387" customFormat="false" ht="12.75" hidden="false" customHeight="true" outlineLevel="0" collapsed="false">
      <c r="C387" s="25"/>
    </row>
    <row r="388" customFormat="false" ht="12.75" hidden="false" customHeight="true" outlineLevel="0" collapsed="false">
      <c r="C388" s="25"/>
    </row>
    <row r="389" customFormat="false" ht="12.75" hidden="false" customHeight="true" outlineLevel="0" collapsed="false">
      <c r="C389" s="25"/>
    </row>
    <row r="390" customFormat="false" ht="12.75" hidden="false" customHeight="true" outlineLevel="0" collapsed="false">
      <c r="C390" s="25"/>
    </row>
    <row r="391" customFormat="false" ht="12.75" hidden="false" customHeight="true" outlineLevel="0" collapsed="false">
      <c r="C391" s="25"/>
    </row>
    <row r="392" customFormat="false" ht="12.75" hidden="false" customHeight="true" outlineLevel="0" collapsed="false">
      <c r="C392" s="25"/>
    </row>
    <row r="393" customFormat="false" ht="12.75" hidden="false" customHeight="true" outlineLevel="0" collapsed="false">
      <c r="C393" s="25"/>
    </row>
    <row r="394" customFormat="false" ht="12.75" hidden="false" customHeight="true" outlineLevel="0" collapsed="false">
      <c r="C394" s="25"/>
    </row>
    <row r="395" customFormat="false" ht="12.75" hidden="false" customHeight="true" outlineLevel="0" collapsed="false">
      <c r="C395" s="25"/>
    </row>
    <row r="396" customFormat="false" ht="12.75" hidden="false" customHeight="true" outlineLevel="0" collapsed="false">
      <c r="C396" s="25"/>
    </row>
    <row r="397" customFormat="false" ht="12.75" hidden="false" customHeight="true" outlineLevel="0" collapsed="false">
      <c r="C397" s="25"/>
    </row>
    <row r="398" customFormat="false" ht="12.75" hidden="false" customHeight="true" outlineLevel="0" collapsed="false">
      <c r="C398" s="25"/>
    </row>
    <row r="399" customFormat="false" ht="12.75" hidden="false" customHeight="true" outlineLevel="0" collapsed="false">
      <c r="C399" s="25"/>
    </row>
    <row r="400" customFormat="false" ht="12.75" hidden="false" customHeight="true" outlineLevel="0" collapsed="false">
      <c r="C400" s="25"/>
    </row>
    <row r="401" customFormat="false" ht="12.75" hidden="false" customHeight="true" outlineLevel="0" collapsed="false">
      <c r="C401" s="25"/>
    </row>
    <row r="402" customFormat="false" ht="12.75" hidden="false" customHeight="true" outlineLevel="0" collapsed="false">
      <c r="C402" s="25"/>
    </row>
    <row r="403" customFormat="false" ht="12.75" hidden="false" customHeight="true" outlineLevel="0" collapsed="false">
      <c r="C403" s="25"/>
    </row>
    <row r="404" customFormat="false" ht="12.75" hidden="false" customHeight="true" outlineLevel="0" collapsed="false">
      <c r="C404" s="25"/>
    </row>
    <row r="405" customFormat="false" ht="12.75" hidden="false" customHeight="true" outlineLevel="0" collapsed="false">
      <c r="C405" s="25"/>
    </row>
    <row r="406" customFormat="false" ht="12.75" hidden="false" customHeight="true" outlineLevel="0" collapsed="false">
      <c r="C406" s="25"/>
    </row>
    <row r="407" customFormat="false" ht="12.75" hidden="false" customHeight="true" outlineLevel="0" collapsed="false">
      <c r="C407" s="25"/>
    </row>
    <row r="408" customFormat="false" ht="12.75" hidden="false" customHeight="true" outlineLevel="0" collapsed="false">
      <c r="C408" s="25"/>
    </row>
    <row r="409" customFormat="false" ht="12.75" hidden="false" customHeight="true" outlineLevel="0" collapsed="false">
      <c r="C409" s="25"/>
    </row>
    <row r="410" customFormat="false" ht="12.75" hidden="false" customHeight="true" outlineLevel="0" collapsed="false">
      <c r="C410" s="25"/>
    </row>
    <row r="411" customFormat="false" ht="12.75" hidden="false" customHeight="true" outlineLevel="0" collapsed="false">
      <c r="C411" s="25"/>
    </row>
    <row r="412" customFormat="false" ht="12.75" hidden="false" customHeight="true" outlineLevel="0" collapsed="false">
      <c r="C412" s="25"/>
    </row>
    <row r="413" customFormat="false" ht="12.75" hidden="false" customHeight="true" outlineLevel="0" collapsed="false">
      <c r="C413" s="25"/>
    </row>
    <row r="414" customFormat="false" ht="12.75" hidden="false" customHeight="true" outlineLevel="0" collapsed="false">
      <c r="C414" s="25"/>
    </row>
    <row r="415" customFormat="false" ht="12.75" hidden="false" customHeight="true" outlineLevel="0" collapsed="false">
      <c r="C415" s="25"/>
    </row>
    <row r="416" customFormat="false" ht="12.75" hidden="false" customHeight="true" outlineLevel="0" collapsed="false">
      <c r="C416" s="25"/>
    </row>
    <row r="417" customFormat="false" ht="12.75" hidden="false" customHeight="true" outlineLevel="0" collapsed="false">
      <c r="C417" s="25"/>
    </row>
    <row r="418" customFormat="false" ht="12.75" hidden="false" customHeight="true" outlineLevel="0" collapsed="false">
      <c r="C418" s="25"/>
    </row>
    <row r="419" customFormat="false" ht="12.75" hidden="false" customHeight="true" outlineLevel="0" collapsed="false">
      <c r="C419" s="25"/>
    </row>
    <row r="420" customFormat="false" ht="12.75" hidden="false" customHeight="true" outlineLevel="0" collapsed="false">
      <c r="C420" s="25"/>
    </row>
    <row r="421" customFormat="false" ht="12.75" hidden="false" customHeight="true" outlineLevel="0" collapsed="false">
      <c r="C421" s="25"/>
    </row>
    <row r="422" customFormat="false" ht="12.75" hidden="false" customHeight="true" outlineLevel="0" collapsed="false">
      <c r="C422" s="25"/>
    </row>
    <row r="423" customFormat="false" ht="12.75" hidden="false" customHeight="true" outlineLevel="0" collapsed="false">
      <c r="C423" s="25"/>
    </row>
    <row r="424" customFormat="false" ht="12.75" hidden="false" customHeight="true" outlineLevel="0" collapsed="false">
      <c r="C424" s="25"/>
    </row>
    <row r="425" customFormat="false" ht="12.75" hidden="false" customHeight="true" outlineLevel="0" collapsed="false">
      <c r="C425" s="25"/>
    </row>
    <row r="426" customFormat="false" ht="12.75" hidden="false" customHeight="true" outlineLevel="0" collapsed="false">
      <c r="C426" s="25"/>
    </row>
    <row r="427" customFormat="false" ht="12.75" hidden="false" customHeight="true" outlineLevel="0" collapsed="false">
      <c r="C427" s="25"/>
    </row>
    <row r="428" customFormat="false" ht="12.75" hidden="false" customHeight="true" outlineLevel="0" collapsed="false">
      <c r="C428" s="25"/>
    </row>
    <row r="429" customFormat="false" ht="12.75" hidden="false" customHeight="true" outlineLevel="0" collapsed="false">
      <c r="C429" s="25"/>
    </row>
    <row r="430" customFormat="false" ht="12.75" hidden="false" customHeight="true" outlineLevel="0" collapsed="false">
      <c r="C430" s="25"/>
    </row>
    <row r="431" customFormat="false" ht="12.75" hidden="false" customHeight="true" outlineLevel="0" collapsed="false">
      <c r="C431" s="25"/>
    </row>
    <row r="432" customFormat="false" ht="12.75" hidden="false" customHeight="true" outlineLevel="0" collapsed="false">
      <c r="C432" s="25"/>
    </row>
    <row r="433" customFormat="false" ht="12.75" hidden="false" customHeight="true" outlineLevel="0" collapsed="false">
      <c r="C433" s="25"/>
    </row>
    <row r="434" customFormat="false" ht="12.75" hidden="false" customHeight="true" outlineLevel="0" collapsed="false">
      <c r="C434" s="25"/>
    </row>
    <row r="435" customFormat="false" ht="12.75" hidden="false" customHeight="true" outlineLevel="0" collapsed="false">
      <c r="C435" s="25"/>
    </row>
    <row r="436" customFormat="false" ht="12.75" hidden="false" customHeight="true" outlineLevel="0" collapsed="false">
      <c r="C436" s="25"/>
    </row>
    <row r="437" customFormat="false" ht="12.75" hidden="false" customHeight="true" outlineLevel="0" collapsed="false">
      <c r="C437" s="25"/>
    </row>
    <row r="438" customFormat="false" ht="12.75" hidden="false" customHeight="true" outlineLevel="0" collapsed="false">
      <c r="C438" s="25"/>
    </row>
    <row r="439" customFormat="false" ht="12.75" hidden="false" customHeight="true" outlineLevel="0" collapsed="false">
      <c r="C439" s="25"/>
    </row>
    <row r="440" customFormat="false" ht="12.75" hidden="false" customHeight="true" outlineLevel="0" collapsed="false">
      <c r="C440" s="25"/>
    </row>
    <row r="441" customFormat="false" ht="12.75" hidden="false" customHeight="true" outlineLevel="0" collapsed="false">
      <c r="C441" s="25"/>
    </row>
    <row r="442" customFormat="false" ht="12.75" hidden="false" customHeight="true" outlineLevel="0" collapsed="false">
      <c r="C442" s="25"/>
    </row>
    <row r="443" customFormat="false" ht="12.75" hidden="false" customHeight="true" outlineLevel="0" collapsed="false">
      <c r="C443" s="25"/>
    </row>
    <row r="444" customFormat="false" ht="12.75" hidden="false" customHeight="true" outlineLevel="0" collapsed="false">
      <c r="C444" s="25"/>
    </row>
    <row r="445" customFormat="false" ht="12.75" hidden="false" customHeight="true" outlineLevel="0" collapsed="false">
      <c r="C445" s="25"/>
    </row>
    <row r="446" customFormat="false" ht="12.75" hidden="false" customHeight="true" outlineLevel="0" collapsed="false">
      <c r="C446" s="25"/>
    </row>
    <row r="447" customFormat="false" ht="12.75" hidden="false" customHeight="true" outlineLevel="0" collapsed="false">
      <c r="C447" s="25"/>
    </row>
    <row r="448" customFormat="false" ht="12.75" hidden="false" customHeight="true" outlineLevel="0" collapsed="false">
      <c r="C448" s="25"/>
    </row>
    <row r="449" customFormat="false" ht="12.75" hidden="false" customHeight="true" outlineLevel="0" collapsed="false">
      <c r="C449" s="25"/>
    </row>
    <row r="450" customFormat="false" ht="12.75" hidden="false" customHeight="true" outlineLevel="0" collapsed="false">
      <c r="C450" s="25"/>
    </row>
    <row r="451" customFormat="false" ht="12.75" hidden="false" customHeight="true" outlineLevel="0" collapsed="false">
      <c r="C451" s="25"/>
    </row>
    <row r="452" customFormat="false" ht="12.75" hidden="false" customHeight="true" outlineLevel="0" collapsed="false">
      <c r="C452" s="25"/>
    </row>
    <row r="453" customFormat="false" ht="12.75" hidden="false" customHeight="true" outlineLevel="0" collapsed="false">
      <c r="C453" s="25"/>
    </row>
    <row r="454" customFormat="false" ht="12.75" hidden="false" customHeight="true" outlineLevel="0" collapsed="false">
      <c r="C454" s="25"/>
    </row>
    <row r="455" customFormat="false" ht="12.75" hidden="false" customHeight="true" outlineLevel="0" collapsed="false">
      <c r="C455" s="25"/>
    </row>
    <row r="456" customFormat="false" ht="12.75" hidden="false" customHeight="true" outlineLevel="0" collapsed="false">
      <c r="C456" s="25"/>
    </row>
    <row r="457" customFormat="false" ht="12.75" hidden="false" customHeight="true" outlineLevel="0" collapsed="false">
      <c r="C457" s="25"/>
    </row>
    <row r="458" customFormat="false" ht="12.75" hidden="false" customHeight="true" outlineLevel="0" collapsed="false">
      <c r="C458" s="25"/>
    </row>
    <row r="459" customFormat="false" ht="12.75" hidden="false" customHeight="true" outlineLevel="0" collapsed="false">
      <c r="C459" s="25"/>
    </row>
    <row r="460" customFormat="false" ht="12.75" hidden="false" customHeight="true" outlineLevel="0" collapsed="false">
      <c r="C460" s="25"/>
    </row>
    <row r="461" customFormat="false" ht="12.75" hidden="false" customHeight="true" outlineLevel="0" collapsed="false">
      <c r="C461" s="25"/>
    </row>
    <row r="462" customFormat="false" ht="12.75" hidden="false" customHeight="true" outlineLevel="0" collapsed="false">
      <c r="C462" s="25"/>
    </row>
    <row r="463" customFormat="false" ht="12.75" hidden="false" customHeight="true" outlineLevel="0" collapsed="false">
      <c r="C463" s="25"/>
    </row>
    <row r="464" customFormat="false" ht="12.75" hidden="false" customHeight="true" outlineLevel="0" collapsed="false">
      <c r="C464" s="25"/>
    </row>
    <row r="465" customFormat="false" ht="12.75" hidden="false" customHeight="true" outlineLevel="0" collapsed="false">
      <c r="C465" s="25"/>
    </row>
    <row r="466" customFormat="false" ht="12.75" hidden="false" customHeight="true" outlineLevel="0" collapsed="false">
      <c r="C466" s="25"/>
    </row>
    <row r="467" customFormat="false" ht="12.75" hidden="false" customHeight="true" outlineLevel="0" collapsed="false">
      <c r="C467" s="25"/>
    </row>
    <row r="468" customFormat="false" ht="12.75" hidden="false" customHeight="true" outlineLevel="0" collapsed="false">
      <c r="C468" s="25"/>
    </row>
    <row r="469" customFormat="false" ht="12.75" hidden="false" customHeight="true" outlineLevel="0" collapsed="false">
      <c r="C469" s="25"/>
    </row>
    <row r="470" customFormat="false" ht="12.75" hidden="false" customHeight="true" outlineLevel="0" collapsed="false">
      <c r="C470" s="25"/>
    </row>
    <row r="471" customFormat="false" ht="12.75" hidden="false" customHeight="true" outlineLevel="0" collapsed="false">
      <c r="C471" s="25"/>
    </row>
    <row r="472" customFormat="false" ht="12.75" hidden="false" customHeight="true" outlineLevel="0" collapsed="false">
      <c r="C472" s="25"/>
    </row>
    <row r="473" customFormat="false" ht="12.75" hidden="false" customHeight="true" outlineLevel="0" collapsed="false">
      <c r="C473" s="25"/>
    </row>
    <row r="474" customFormat="false" ht="12.75" hidden="false" customHeight="true" outlineLevel="0" collapsed="false">
      <c r="C474" s="25"/>
    </row>
    <row r="475" customFormat="false" ht="12.75" hidden="false" customHeight="true" outlineLevel="0" collapsed="false">
      <c r="C475" s="25"/>
    </row>
    <row r="476" customFormat="false" ht="12.75" hidden="false" customHeight="true" outlineLevel="0" collapsed="false">
      <c r="C476" s="25"/>
    </row>
    <row r="477" customFormat="false" ht="12.75" hidden="false" customHeight="true" outlineLevel="0" collapsed="false">
      <c r="C477" s="25"/>
    </row>
    <row r="478" customFormat="false" ht="12.75" hidden="false" customHeight="true" outlineLevel="0" collapsed="false">
      <c r="C478" s="25"/>
    </row>
    <row r="479" customFormat="false" ht="12.75" hidden="false" customHeight="true" outlineLevel="0" collapsed="false">
      <c r="C479" s="25"/>
    </row>
    <row r="480" customFormat="false" ht="12.75" hidden="false" customHeight="true" outlineLevel="0" collapsed="false">
      <c r="C480" s="25"/>
    </row>
    <row r="481" customFormat="false" ht="12.75" hidden="false" customHeight="true" outlineLevel="0" collapsed="false">
      <c r="C481" s="25"/>
    </row>
    <row r="482" customFormat="false" ht="12.75" hidden="false" customHeight="true" outlineLevel="0" collapsed="false">
      <c r="C482" s="25"/>
    </row>
    <row r="483" customFormat="false" ht="12.75" hidden="false" customHeight="true" outlineLevel="0" collapsed="false">
      <c r="C483" s="25"/>
    </row>
    <row r="484" customFormat="false" ht="12.75" hidden="false" customHeight="true" outlineLevel="0" collapsed="false">
      <c r="C484" s="25"/>
    </row>
    <row r="485" customFormat="false" ht="12.75" hidden="false" customHeight="true" outlineLevel="0" collapsed="false">
      <c r="C485" s="25"/>
    </row>
    <row r="486" customFormat="false" ht="12.75" hidden="false" customHeight="true" outlineLevel="0" collapsed="false">
      <c r="C486" s="25"/>
    </row>
    <row r="487" customFormat="false" ht="12.75" hidden="false" customHeight="true" outlineLevel="0" collapsed="false">
      <c r="C487" s="25"/>
    </row>
    <row r="488" customFormat="false" ht="12.75" hidden="false" customHeight="true" outlineLevel="0" collapsed="false">
      <c r="C488" s="25"/>
    </row>
    <row r="489" customFormat="false" ht="12.75" hidden="false" customHeight="true" outlineLevel="0" collapsed="false">
      <c r="C489" s="25"/>
    </row>
    <row r="490" customFormat="false" ht="12.75" hidden="false" customHeight="true" outlineLevel="0" collapsed="false">
      <c r="C490" s="25"/>
    </row>
    <row r="491" customFormat="false" ht="12.75" hidden="false" customHeight="true" outlineLevel="0" collapsed="false">
      <c r="C491" s="25"/>
    </row>
    <row r="492" customFormat="false" ht="12.75" hidden="false" customHeight="true" outlineLevel="0" collapsed="false">
      <c r="C492" s="25"/>
    </row>
    <row r="493" customFormat="false" ht="12.75" hidden="false" customHeight="true" outlineLevel="0" collapsed="false">
      <c r="C493" s="25"/>
    </row>
    <row r="494" customFormat="false" ht="12.75" hidden="false" customHeight="true" outlineLevel="0" collapsed="false">
      <c r="C494" s="25"/>
    </row>
    <row r="495" customFormat="false" ht="12.75" hidden="false" customHeight="true" outlineLevel="0" collapsed="false">
      <c r="C495" s="25"/>
    </row>
    <row r="496" customFormat="false" ht="12.75" hidden="false" customHeight="true" outlineLevel="0" collapsed="false">
      <c r="C496" s="25"/>
    </row>
    <row r="497" customFormat="false" ht="12.75" hidden="false" customHeight="true" outlineLevel="0" collapsed="false">
      <c r="C497" s="25"/>
    </row>
    <row r="498" customFormat="false" ht="12.75" hidden="false" customHeight="true" outlineLevel="0" collapsed="false">
      <c r="C498" s="25"/>
    </row>
    <row r="499" customFormat="false" ht="12.75" hidden="false" customHeight="true" outlineLevel="0" collapsed="false">
      <c r="C499" s="25"/>
    </row>
    <row r="500" customFormat="false" ht="12.75" hidden="false" customHeight="true" outlineLevel="0" collapsed="false">
      <c r="C500" s="25"/>
    </row>
    <row r="501" customFormat="false" ht="12.75" hidden="false" customHeight="true" outlineLevel="0" collapsed="false">
      <c r="C501" s="25"/>
    </row>
    <row r="502" customFormat="false" ht="12.75" hidden="false" customHeight="true" outlineLevel="0" collapsed="false">
      <c r="C502" s="25"/>
    </row>
    <row r="503" customFormat="false" ht="12.75" hidden="false" customHeight="true" outlineLevel="0" collapsed="false">
      <c r="C503" s="25"/>
    </row>
    <row r="504" customFormat="false" ht="12.75" hidden="false" customHeight="true" outlineLevel="0" collapsed="false">
      <c r="C504" s="25"/>
    </row>
    <row r="505" customFormat="false" ht="12.75" hidden="false" customHeight="true" outlineLevel="0" collapsed="false">
      <c r="C505" s="25"/>
    </row>
    <row r="506" customFormat="false" ht="12.75" hidden="false" customHeight="true" outlineLevel="0" collapsed="false">
      <c r="C506" s="25"/>
    </row>
    <row r="507" customFormat="false" ht="12.75" hidden="false" customHeight="true" outlineLevel="0" collapsed="false">
      <c r="C507" s="25"/>
    </row>
    <row r="508" customFormat="false" ht="12.75" hidden="false" customHeight="true" outlineLevel="0" collapsed="false">
      <c r="C508" s="25"/>
    </row>
    <row r="509" customFormat="false" ht="12.75" hidden="false" customHeight="true" outlineLevel="0" collapsed="false">
      <c r="C509" s="25"/>
    </row>
    <row r="510" customFormat="false" ht="12.75" hidden="false" customHeight="true" outlineLevel="0" collapsed="false">
      <c r="C510" s="25"/>
    </row>
    <row r="511" customFormat="false" ht="12.75" hidden="false" customHeight="true" outlineLevel="0" collapsed="false">
      <c r="C511" s="25"/>
    </row>
    <row r="512" customFormat="false" ht="12.75" hidden="false" customHeight="true" outlineLevel="0" collapsed="false">
      <c r="C512" s="25"/>
    </row>
    <row r="513" customFormat="false" ht="12.75" hidden="false" customHeight="true" outlineLevel="0" collapsed="false">
      <c r="C513" s="25"/>
    </row>
    <row r="514" customFormat="false" ht="12.75" hidden="false" customHeight="true" outlineLevel="0" collapsed="false">
      <c r="C514" s="25"/>
    </row>
    <row r="515" customFormat="false" ht="12.75" hidden="false" customHeight="true" outlineLevel="0" collapsed="false">
      <c r="C515" s="25"/>
    </row>
    <row r="516" customFormat="false" ht="12.75" hidden="false" customHeight="true" outlineLevel="0" collapsed="false">
      <c r="C516" s="25"/>
    </row>
    <row r="517" customFormat="false" ht="12.75" hidden="false" customHeight="true" outlineLevel="0" collapsed="false">
      <c r="C517" s="25"/>
    </row>
    <row r="518" customFormat="false" ht="12.75" hidden="false" customHeight="true" outlineLevel="0" collapsed="false">
      <c r="C518" s="25"/>
    </row>
    <row r="519" customFormat="false" ht="12.75" hidden="false" customHeight="true" outlineLevel="0" collapsed="false">
      <c r="C519" s="25"/>
    </row>
    <row r="520" customFormat="false" ht="12.75" hidden="false" customHeight="true" outlineLevel="0" collapsed="false">
      <c r="C520" s="25"/>
    </row>
    <row r="521" customFormat="false" ht="12.75" hidden="false" customHeight="true" outlineLevel="0" collapsed="false">
      <c r="C521" s="25"/>
    </row>
    <row r="522" customFormat="false" ht="12.75" hidden="false" customHeight="true" outlineLevel="0" collapsed="false">
      <c r="C522" s="25"/>
    </row>
    <row r="523" customFormat="false" ht="12.75" hidden="false" customHeight="true" outlineLevel="0" collapsed="false">
      <c r="C523" s="25"/>
    </row>
    <row r="524" customFormat="false" ht="12.75" hidden="false" customHeight="true" outlineLevel="0" collapsed="false">
      <c r="C524" s="25"/>
    </row>
    <row r="525" customFormat="false" ht="12.75" hidden="false" customHeight="true" outlineLevel="0" collapsed="false">
      <c r="C525" s="25"/>
    </row>
    <row r="526" customFormat="false" ht="12.75" hidden="false" customHeight="true" outlineLevel="0" collapsed="false">
      <c r="C526" s="25"/>
    </row>
    <row r="527" customFormat="false" ht="12.75" hidden="false" customHeight="true" outlineLevel="0" collapsed="false">
      <c r="C527" s="25"/>
    </row>
    <row r="528" customFormat="false" ht="12.75" hidden="false" customHeight="true" outlineLevel="0" collapsed="false">
      <c r="C528" s="25"/>
    </row>
    <row r="529" customFormat="false" ht="12.75" hidden="false" customHeight="true" outlineLevel="0" collapsed="false">
      <c r="C529" s="25"/>
    </row>
    <row r="530" customFormat="false" ht="12.75" hidden="false" customHeight="true" outlineLevel="0" collapsed="false">
      <c r="C530" s="25"/>
    </row>
    <row r="531" customFormat="false" ht="12.75" hidden="false" customHeight="true" outlineLevel="0" collapsed="false">
      <c r="C531" s="25"/>
    </row>
    <row r="532" customFormat="false" ht="12.75" hidden="false" customHeight="true" outlineLevel="0" collapsed="false">
      <c r="C532" s="25"/>
    </row>
    <row r="533" customFormat="false" ht="12.75" hidden="false" customHeight="true" outlineLevel="0" collapsed="false">
      <c r="C533" s="25"/>
    </row>
    <row r="534" customFormat="false" ht="12.75" hidden="false" customHeight="true" outlineLevel="0" collapsed="false">
      <c r="C534" s="25"/>
    </row>
    <row r="535" customFormat="false" ht="12.75" hidden="false" customHeight="true" outlineLevel="0" collapsed="false">
      <c r="C535" s="25"/>
    </row>
    <row r="536" customFormat="false" ht="12.75" hidden="false" customHeight="true" outlineLevel="0" collapsed="false">
      <c r="C536" s="25"/>
    </row>
    <row r="537" customFormat="false" ht="12.75" hidden="false" customHeight="true" outlineLevel="0" collapsed="false">
      <c r="C537" s="25"/>
    </row>
    <row r="538" customFormat="false" ht="12.75" hidden="false" customHeight="true" outlineLevel="0" collapsed="false">
      <c r="C538" s="25"/>
    </row>
    <row r="539" customFormat="false" ht="12.75" hidden="false" customHeight="true" outlineLevel="0" collapsed="false">
      <c r="C539" s="25"/>
    </row>
    <row r="540" customFormat="false" ht="12.75" hidden="false" customHeight="true" outlineLevel="0" collapsed="false">
      <c r="C540" s="25"/>
    </row>
    <row r="541" customFormat="false" ht="12.75" hidden="false" customHeight="true" outlineLevel="0" collapsed="false">
      <c r="C541" s="25"/>
    </row>
    <row r="542" customFormat="false" ht="12.75" hidden="false" customHeight="true" outlineLevel="0" collapsed="false">
      <c r="C542" s="25"/>
    </row>
    <row r="543" customFormat="false" ht="12.75" hidden="false" customHeight="true" outlineLevel="0" collapsed="false">
      <c r="C543" s="25"/>
    </row>
    <row r="544" customFormat="false" ht="12.75" hidden="false" customHeight="true" outlineLevel="0" collapsed="false">
      <c r="C544" s="25"/>
    </row>
    <row r="545" customFormat="false" ht="12.75" hidden="false" customHeight="true" outlineLevel="0" collapsed="false">
      <c r="C545" s="25"/>
    </row>
    <row r="546" customFormat="false" ht="12.75" hidden="false" customHeight="true" outlineLevel="0" collapsed="false">
      <c r="C546" s="25"/>
    </row>
    <row r="547" customFormat="false" ht="12.75" hidden="false" customHeight="true" outlineLevel="0" collapsed="false">
      <c r="C547" s="25"/>
    </row>
    <row r="548" customFormat="false" ht="12.75" hidden="false" customHeight="true" outlineLevel="0" collapsed="false">
      <c r="C548" s="25"/>
    </row>
    <row r="549" customFormat="false" ht="12.75" hidden="false" customHeight="true" outlineLevel="0" collapsed="false">
      <c r="C549" s="25"/>
    </row>
    <row r="550" customFormat="false" ht="12.75" hidden="false" customHeight="true" outlineLevel="0" collapsed="false">
      <c r="C550" s="25"/>
    </row>
    <row r="551" customFormat="false" ht="12.75" hidden="false" customHeight="true" outlineLevel="0" collapsed="false">
      <c r="C551" s="25"/>
    </row>
    <row r="552" customFormat="false" ht="12.75" hidden="false" customHeight="true" outlineLevel="0" collapsed="false">
      <c r="C552" s="25"/>
    </row>
    <row r="553" customFormat="false" ht="12.75" hidden="false" customHeight="true" outlineLevel="0" collapsed="false">
      <c r="C553" s="25"/>
    </row>
    <row r="554" customFormat="false" ht="12.75" hidden="false" customHeight="true" outlineLevel="0" collapsed="false">
      <c r="C554" s="25"/>
    </row>
    <row r="555" customFormat="false" ht="12.75" hidden="false" customHeight="true" outlineLevel="0" collapsed="false">
      <c r="C555" s="25"/>
    </row>
    <row r="556" customFormat="false" ht="12.75" hidden="false" customHeight="true" outlineLevel="0" collapsed="false">
      <c r="C556" s="25"/>
    </row>
    <row r="557" customFormat="false" ht="12.75" hidden="false" customHeight="true" outlineLevel="0" collapsed="false">
      <c r="C557" s="25"/>
    </row>
    <row r="558" customFormat="false" ht="12.75" hidden="false" customHeight="true" outlineLevel="0" collapsed="false">
      <c r="C558" s="25"/>
    </row>
    <row r="559" customFormat="false" ht="12.75" hidden="false" customHeight="true" outlineLevel="0" collapsed="false">
      <c r="C559" s="25"/>
    </row>
    <row r="560" customFormat="false" ht="12.75" hidden="false" customHeight="true" outlineLevel="0" collapsed="false">
      <c r="C560" s="25"/>
    </row>
    <row r="561" customFormat="false" ht="12.75" hidden="false" customHeight="true" outlineLevel="0" collapsed="false">
      <c r="C561" s="25"/>
    </row>
    <row r="562" customFormat="false" ht="12.75" hidden="false" customHeight="true" outlineLevel="0" collapsed="false">
      <c r="C562" s="25"/>
    </row>
    <row r="563" customFormat="false" ht="12.75" hidden="false" customHeight="true" outlineLevel="0" collapsed="false">
      <c r="C563" s="25"/>
    </row>
    <row r="564" customFormat="false" ht="12.75" hidden="false" customHeight="true" outlineLevel="0" collapsed="false">
      <c r="C564" s="25"/>
    </row>
    <row r="565" customFormat="false" ht="12.75" hidden="false" customHeight="true" outlineLevel="0" collapsed="false">
      <c r="C565" s="25"/>
    </row>
    <row r="566" customFormat="false" ht="12.75" hidden="false" customHeight="true" outlineLevel="0" collapsed="false">
      <c r="C566" s="25"/>
    </row>
    <row r="567" customFormat="false" ht="12.75" hidden="false" customHeight="true" outlineLevel="0" collapsed="false">
      <c r="C567" s="25"/>
    </row>
    <row r="568" customFormat="false" ht="12.75" hidden="false" customHeight="true" outlineLevel="0" collapsed="false">
      <c r="C568" s="25"/>
    </row>
    <row r="569" customFormat="false" ht="12.75" hidden="false" customHeight="true" outlineLevel="0" collapsed="false">
      <c r="C569" s="25"/>
    </row>
    <row r="570" customFormat="false" ht="12.75" hidden="false" customHeight="true" outlineLevel="0" collapsed="false">
      <c r="C570" s="25"/>
    </row>
    <row r="571" customFormat="false" ht="12.75" hidden="false" customHeight="true" outlineLevel="0" collapsed="false">
      <c r="C571" s="25"/>
    </row>
    <row r="572" customFormat="false" ht="12.75" hidden="false" customHeight="true" outlineLevel="0" collapsed="false">
      <c r="C572" s="25"/>
    </row>
    <row r="573" customFormat="false" ht="12.75" hidden="false" customHeight="true" outlineLevel="0" collapsed="false">
      <c r="C573" s="25"/>
    </row>
    <row r="574" customFormat="false" ht="12.75" hidden="false" customHeight="true" outlineLevel="0" collapsed="false">
      <c r="C574" s="25"/>
    </row>
    <row r="575" customFormat="false" ht="12.75" hidden="false" customHeight="true" outlineLevel="0" collapsed="false">
      <c r="C575" s="25"/>
    </row>
    <row r="576" customFormat="false" ht="12.75" hidden="false" customHeight="true" outlineLevel="0" collapsed="false">
      <c r="C576" s="25"/>
    </row>
    <row r="577" customFormat="false" ht="12.75" hidden="false" customHeight="true" outlineLevel="0" collapsed="false">
      <c r="C577" s="25"/>
    </row>
    <row r="578" customFormat="false" ht="12.75" hidden="false" customHeight="true" outlineLevel="0" collapsed="false">
      <c r="C578" s="25"/>
    </row>
    <row r="579" customFormat="false" ht="12.75" hidden="false" customHeight="true" outlineLevel="0" collapsed="false">
      <c r="C579" s="25"/>
    </row>
    <row r="580" customFormat="false" ht="12.75" hidden="false" customHeight="true" outlineLevel="0" collapsed="false">
      <c r="C580" s="25"/>
    </row>
    <row r="581" customFormat="false" ht="12.75" hidden="false" customHeight="true" outlineLevel="0" collapsed="false">
      <c r="C581" s="25"/>
    </row>
    <row r="582" customFormat="false" ht="12.75" hidden="false" customHeight="true" outlineLevel="0" collapsed="false">
      <c r="C582" s="25"/>
    </row>
    <row r="583" customFormat="false" ht="12.75" hidden="false" customHeight="true" outlineLevel="0" collapsed="false">
      <c r="C583" s="25"/>
    </row>
    <row r="584" customFormat="false" ht="12.75" hidden="false" customHeight="true" outlineLevel="0" collapsed="false">
      <c r="C584" s="25"/>
    </row>
    <row r="585" customFormat="false" ht="12.75" hidden="false" customHeight="true" outlineLevel="0" collapsed="false">
      <c r="C585" s="25"/>
    </row>
    <row r="586" customFormat="false" ht="12.75" hidden="false" customHeight="true" outlineLevel="0" collapsed="false">
      <c r="C586" s="25"/>
    </row>
    <row r="587" customFormat="false" ht="12.75" hidden="false" customHeight="true" outlineLevel="0" collapsed="false">
      <c r="C587" s="25"/>
    </row>
    <row r="588" customFormat="false" ht="12.75" hidden="false" customHeight="true" outlineLevel="0" collapsed="false">
      <c r="C588" s="25"/>
    </row>
    <row r="589" customFormat="false" ht="12.75" hidden="false" customHeight="true" outlineLevel="0" collapsed="false">
      <c r="C589" s="25"/>
    </row>
    <row r="590" customFormat="false" ht="12.75" hidden="false" customHeight="true" outlineLevel="0" collapsed="false">
      <c r="C590" s="25"/>
    </row>
    <row r="591" customFormat="false" ht="12.75" hidden="false" customHeight="true" outlineLevel="0" collapsed="false">
      <c r="C591" s="25"/>
    </row>
    <row r="592" customFormat="false" ht="12.75" hidden="false" customHeight="true" outlineLevel="0" collapsed="false">
      <c r="C592" s="25"/>
    </row>
    <row r="593" customFormat="false" ht="12.75" hidden="false" customHeight="true" outlineLevel="0" collapsed="false">
      <c r="C593" s="25"/>
    </row>
    <row r="594" customFormat="false" ht="12.75" hidden="false" customHeight="true" outlineLevel="0" collapsed="false">
      <c r="C594" s="25"/>
    </row>
    <row r="595" customFormat="false" ht="12.75" hidden="false" customHeight="true" outlineLevel="0" collapsed="false">
      <c r="C595" s="25"/>
    </row>
    <row r="596" customFormat="false" ht="12.75" hidden="false" customHeight="true" outlineLevel="0" collapsed="false">
      <c r="C596" s="25"/>
    </row>
    <row r="597" customFormat="false" ht="12.75" hidden="false" customHeight="true" outlineLevel="0" collapsed="false">
      <c r="C597" s="25"/>
    </row>
    <row r="598" customFormat="false" ht="12.75" hidden="false" customHeight="true" outlineLevel="0" collapsed="false">
      <c r="C598" s="25"/>
    </row>
    <row r="599" customFormat="false" ht="12.75" hidden="false" customHeight="true" outlineLevel="0" collapsed="false">
      <c r="C599" s="25"/>
    </row>
    <row r="600" customFormat="false" ht="12.75" hidden="false" customHeight="true" outlineLevel="0" collapsed="false">
      <c r="C600" s="25"/>
    </row>
    <row r="601" customFormat="false" ht="12.75" hidden="false" customHeight="true" outlineLevel="0" collapsed="false">
      <c r="C601" s="25"/>
    </row>
    <row r="602" customFormat="false" ht="12.75" hidden="false" customHeight="true" outlineLevel="0" collapsed="false">
      <c r="C602" s="25"/>
    </row>
    <row r="603" customFormat="false" ht="12.75" hidden="false" customHeight="true" outlineLevel="0" collapsed="false">
      <c r="C603" s="25"/>
    </row>
    <row r="604" customFormat="false" ht="12.75" hidden="false" customHeight="true" outlineLevel="0" collapsed="false">
      <c r="C604" s="25"/>
    </row>
    <row r="605" customFormat="false" ht="12.75" hidden="false" customHeight="true" outlineLevel="0" collapsed="false">
      <c r="C605" s="25"/>
    </row>
    <row r="606" customFormat="false" ht="12.75" hidden="false" customHeight="true" outlineLevel="0" collapsed="false">
      <c r="C606" s="25"/>
    </row>
    <row r="607" customFormat="false" ht="12.75" hidden="false" customHeight="true" outlineLevel="0" collapsed="false">
      <c r="C607" s="25"/>
    </row>
    <row r="608" customFormat="false" ht="12.75" hidden="false" customHeight="true" outlineLevel="0" collapsed="false">
      <c r="C608" s="25"/>
    </row>
    <row r="609" customFormat="false" ht="12.75" hidden="false" customHeight="true" outlineLevel="0" collapsed="false">
      <c r="C609" s="25"/>
    </row>
    <row r="610" customFormat="false" ht="12.75" hidden="false" customHeight="true" outlineLevel="0" collapsed="false">
      <c r="C610" s="25"/>
    </row>
    <row r="611" customFormat="false" ht="12.75" hidden="false" customHeight="true" outlineLevel="0" collapsed="false">
      <c r="C611" s="25"/>
    </row>
    <row r="612" customFormat="false" ht="12.75" hidden="false" customHeight="true" outlineLevel="0" collapsed="false">
      <c r="C612" s="25"/>
    </row>
    <row r="613" customFormat="false" ht="12.75" hidden="false" customHeight="true" outlineLevel="0" collapsed="false">
      <c r="C613" s="25"/>
    </row>
    <row r="614" customFormat="false" ht="12.75" hidden="false" customHeight="true" outlineLevel="0" collapsed="false">
      <c r="C614" s="25"/>
    </row>
    <row r="615" customFormat="false" ht="12.75" hidden="false" customHeight="true" outlineLevel="0" collapsed="false">
      <c r="C615" s="25"/>
    </row>
    <row r="616" customFormat="false" ht="12.75" hidden="false" customHeight="true" outlineLevel="0" collapsed="false">
      <c r="C616" s="25"/>
    </row>
    <row r="617" customFormat="false" ht="12.75" hidden="false" customHeight="true" outlineLevel="0" collapsed="false">
      <c r="C617" s="25"/>
    </row>
    <row r="618" customFormat="false" ht="12.75" hidden="false" customHeight="true" outlineLevel="0" collapsed="false">
      <c r="C618" s="25"/>
    </row>
    <row r="619" customFormat="false" ht="12.75" hidden="false" customHeight="true" outlineLevel="0" collapsed="false">
      <c r="C619" s="25"/>
    </row>
    <row r="620" customFormat="false" ht="12.75" hidden="false" customHeight="true" outlineLevel="0" collapsed="false">
      <c r="C620" s="25"/>
    </row>
    <row r="621" customFormat="false" ht="12.75" hidden="false" customHeight="true" outlineLevel="0" collapsed="false">
      <c r="C621" s="25"/>
    </row>
    <row r="622" customFormat="false" ht="12.75" hidden="false" customHeight="true" outlineLevel="0" collapsed="false">
      <c r="C622" s="25"/>
    </row>
    <row r="623" customFormat="false" ht="12.75" hidden="false" customHeight="true" outlineLevel="0" collapsed="false">
      <c r="C623" s="25"/>
    </row>
    <row r="624" customFormat="false" ht="12.75" hidden="false" customHeight="true" outlineLevel="0" collapsed="false">
      <c r="C624" s="25"/>
    </row>
    <row r="625" customFormat="false" ht="12.75" hidden="false" customHeight="true" outlineLevel="0" collapsed="false">
      <c r="C625" s="25"/>
    </row>
    <row r="626" customFormat="false" ht="12.75" hidden="false" customHeight="true" outlineLevel="0" collapsed="false">
      <c r="C626" s="25"/>
    </row>
    <row r="627" customFormat="false" ht="12.75" hidden="false" customHeight="true" outlineLevel="0" collapsed="false">
      <c r="C627" s="25"/>
    </row>
    <row r="628" customFormat="false" ht="12.75" hidden="false" customHeight="true" outlineLevel="0" collapsed="false">
      <c r="C628" s="25"/>
    </row>
    <row r="629" customFormat="false" ht="12.75" hidden="false" customHeight="true" outlineLevel="0" collapsed="false">
      <c r="C629" s="25"/>
    </row>
    <row r="630" customFormat="false" ht="12.75" hidden="false" customHeight="true" outlineLevel="0" collapsed="false">
      <c r="C630" s="25"/>
    </row>
    <row r="631" customFormat="false" ht="12.75" hidden="false" customHeight="true" outlineLevel="0" collapsed="false">
      <c r="C631" s="25"/>
    </row>
    <row r="632" customFormat="false" ht="12.75" hidden="false" customHeight="true" outlineLevel="0" collapsed="false">
      <c r="C632" s="25"/>
    </row>
    <row r="633" customFormat="false" ht="12.75" hidden="false" customHeight="true" outlineLevel="0" collapsed="false">
      <c r="C633" s="25"/>
    </row>
    <row r="634" customFormat="false" ht="12.75" hidden="false" customHeight="true" outlineLevel="0" collapsed="false">
      <c r="C634" s="25"/>
    </row>
    <row r="635" customFormat="false" ht="12.75" hidden="false" customHeight="true" outlineLevel="0" collapsed="false">
      <c r="C635" s="25"/>
    </row>
    <row r="636" customFormat="false" ht="12.75" hidden="false" customHeight="true" outlineLevel="0" collapsed="false">
      <c r="C636" s="25"/>
    </row>
    <row r="637" customFormat="false" ht="12.75" hidden="false" customHeight="true" outlineLevel="0" collapsed="false">
      <c r="C637" s="25"/>
    </row>
    <row r="638" customFormat="false" ht="12.75" hidden="false" customHeight="true" outlineLevel="0" collapsed="false">
      <c r="C638" s="25"/>
    </row>
    <row r="639" customFormat="false" ht="12.75" hidden="false" customHeight="true" outlineLevel="0" collapsed="false">
      <c r="C639" s="25"/>
    </row>
    <row r="640" customFormat="false" ht="12.75" hidden="false" customHeight="true" outlineLevel="0" collapsed="false">
      <c r="C640" s="25"/>
    </row>
    <row r="641" customFormat="false" ht="12.75" hidden="false" customHeight="true" outlineLevel="0" collapsed="false">
      <c r="C641" s="25"/>
    </row>
    <row r="642" customFormat="false" ht="12.75" hidden="false" customHeight="true" outlineLevel="0" collapsed="false">
      <c r="C642" s="25"/>
    </row>
    <row r="643" customFormat="false" ht="12.75" hidden="false" customHeight="true" outlineLevel="0" collapsed="false">
      <c r="C643" s="25"/>
    </row>
    <row r="644" customFormat="false" ht="12.75" hidden="false" customHeight="true" outlineLevel="0" collapsed="false">
      <c r="C644" s="25"/>
    </row>
    <row r="645" customFormat="false" ht="12.75" hidden="false" customHeight="true" outlineLevel="0" collapsed="false">
      <c r="C645" s="25"/>
    </row>
    <row r="646" customFormat="false" ht="12.75" hidden="false" customHeight="true" outlineLevel="0" collapsed="false">
      <c r="C646" s="25"/>
    </row>
    <row r="647" customFormat="false" ht="12.75" hidden="false" customHeight="true" outlineLevel="0" collapsed="false">
      <c r="C647" s="25"/>
    </row>
    <row r="648" customFormat="false" ht="12.75" hidden="false" customHeight="true" outlineLevel="0" collapsed="false">
      <c r="C648" s="25"/>
    </row>
    <row r="649" customFormat="false" ht="12.75" hidden="false" customHeight="true" outlineLevel="0" collapsed="false">
      <c r="C649" s="25"/>
    </row>
    <row r="650" customFormat="false" ht="12.75" hidden="false" customHeight="true" outlineLevel="0" collapsed="false">
      <c r="C650" s="25"/>
    </row>
    <row r="651" customFormat="false" ht="12.75" hidden="false" customHeight="true" outlineLevel="0" collapsed="false">
      <c r="C651" s="25"/>
    </row>
    <row r="652" customFormat="false" ht="12.75" hidden="false" customHeight="true" outlineLevel="0" collapsed="false">
      <c r="C652" s="25"/>
    </row>
    <row r="653" customFormat="false" ht="12.75" hidden="false" customHeight="true" outlineLevel="0" collapsed="false">
      <c r="C653" s="25"/>
    </row>
    <row r="654" customFormat="false" ht="12.75" hidden="false" customHeight="true" outlineLevel="0" collapsed="false">
      <c r="C654" s="25"/>
    </row>
    <row r="655" customFormat="false" ht="12.75" hidden="false" customHeight="true" outlineLevel="0" collapsed="false">
      <c r="C655" s="25"/>
    </row>
    <row r="656" customFormat="false" ht="12.75" hidden="false" customHeight="true" outlineLevel="0" collapsed="false">
      <c r="C656" s="25"/>
    </row>
    <row r="657" customFormat="false" ht="12.75" hidden="false" customHeight="true" outlineLevel="0" collapsed="false">
      <c r="C657" s="25"/>
    </row>
    <row r="658" customFormat="false" ht="12.75" hidden="false" customHeight="true" outlineLevel="0" collapsed="false">
      <c r="C658" s="25"/>
    </row>
    <row r="659" customFormat="false" ht="12.75" hidden="false" customHeight="true" outlineLevel="0" collapsed="false">
      <c r="C659" s="25"/>
    </row>
    <row r="660" customFormat="false" ht="12.75" hidden="false" customHeight="true" outlineLevel="0" collapsed="false">
      <c r="C660" s="25"/>
    </row>
    <row r="661" customFormat="false" ht="12.75" hidden="false" customHeight="true" outlineLevel="0" collapsed="false">
      <c r="C661" s="25"/>
    </row>
    <row r="662" customFormat="false" ht="12.75" hidden="false" customHeight="true" outlineLevel="0" collapsed="false">
      <c r="C662" s="25"/>
    </row>
    <row r="663" customFormat="false" ht="12.75" hidden="false" customHeight="true" outlineLevel="0" collapsed="false">
      <c r="C663" s="25"/>
    </row>
    <row r="664" customFormat="false" ht="12.75" hidden="false" customHeight="true" outlineLevel="0" collapsed="false">
      <c r="C664" s="25"/>
    </row>
    <row r="665" customFormat="false" ht="12.75" hidden="false" customHeight="true" outlineLevel="0" collapsed="false">
      <c r="C665" s="25"/>
    </row>
    <row r="666" customFormat="false" ht="12.75" hidden="false" customHeight="true" outlineLevel="0" collapsed="false">
      <c r="C666" s="25"/>
    </row>
    <row r="667" customFormat="false" ht="12.75" hidden="false" customHeight="true" outlineLevel="0" collapsed="false">
      <c r="C667" s="25"/>
    </row>
    <row r="668" customFormat="false" ht="12.75" hidden="false" customHeight="true" outlineLevel="0" collapsed="false">
      <c r="C668" s="25"/>
    </row>
    <row r="669" customFormat="false" ht="12.75" hidden="false" customHeight="true" outlineLevel="0" collapsed="false">
      <c r="C669" s="25"/>
    </row>
    <row r="670" customFormat="false" ht="12.75" hidden="false" customHeight="true" outlineLevel="0" collapsed="false">
      <c r="C670" s="25"/>
    </row>
    <row r="671" customFormat="false" ht="12.75" hidden="false" customHeight="true" outlineLevel="0" collapsed="false">
      <c r="C671" s="25"/>
    </row>
    <row r="672" customFormat="false" ht="12.75" hidden="false" customHeight="true" outlineLevel="0" collapsed="false">
      <c r="C672" s="25"/>
    </row>
    <row r="673" customFormat="false" ht="12.75" hidden="false" customHeight="true" outlineLevel="0" collapsed="false">
      <c r="C673" s="25"/>
    </row>
    <row r="674" customFormat="false" ht="12.75" hidden="false" customHeight="true" outlineLevel="0" collapsed="false">
      <c r="C674" s="25"/>
    </row>
    <row r="675" customFormat="false" ht="12.75" hidden="false" customHeight="true" outlineLevel="0" collapsed="false">
      <c r="C675" s="25"/>
    </row>
    <row r="676" customFormat="false" ht="12.75" hidden="false" customHeight="true" outlineLevel="0" collapsed="false">
      <c r="C676" s="25"/>
    </row>
    <row r="677" customFormat="false" ht="12.75" hidden="false" customHeight="true" outlineLevel="0" collapsed="false">
      <c r="C677" s="25"/>
    </row>
    <row r="678" customFormat="false" ht="12.75" hidden="false" customHeight="true" outlineLevel="0" collapsed="false">
      <c r="C678" s="25"/>
    </row>
    <row r="679" customFormat="false" ht="12.75" hidden="false" customHeight="true" outlineLevel="0" collapsed="false">
      <c r="C679" s="25"/>
    </row>
    <row r="680" customFormat="false" ht="12.75" hidden="false" customHeight="true" outlineLevel="0" collapsed="false">
      <c r="C680" s="25"/>
    </row>
    <row r="681" customFormat="false" ht="12.75" hidden="false" customHeight="true" outlineLevel="0" collapsed="false">
      <c r="C681" s="25"/>
    </row>
    <row r="682" customFormat="false" ht="12.75" hidden="false" customHeight="true" outlineLevel="0" collapsed="false">
      <c r="C682" s="25"/>
    </row>
    <row r="683" customFormat="false" ht="12.75" hidden="false" customHeight="true" outlineLevel="0" collapsed="false">
      <c r="C683" s="25"/>
    </row>
    <row r="684" customFormat="false" ht="12.75" hidden="false" customHeight="true" outlineLevel="0" collapsed="false">
      <c r="C684" s="25"/>
    </row>
    <row r="685" customFormat="false" ht="12.75" hidden="false" customHeight="true" outlineLevel="0" collapsed="false">
      <c r="C685" s="25"/>
    </row>
    <row r="686" customFormat="false" ht="12.75" hidden="false" customHeight="true" outlineLevel="0" collapsed="false">
      <c r="C686" s="25"/>
    </row>
    <row r="687" customFormat="false" ht="12.75" hidden="false" customHeight="true" outlineLevel="0" collapsed="false">
      <c r="C687" s="25"/>
    </row>
    <row r="688" customFormat="false" ht="12.75" hidden="false" customHeight="true" outlineLevel="0" collapsed="false">
      <c r="C688" s="25"/>
    </row>
    <row r="689" customFormat="false" ht="12.75" hidden="false" customHeight="true" outlineLevel="0" collapsed="false">
      <c r="C689" s="25"/>
    </row>
    <row r="690" customFormat="false" ht="12.75" hidden="false" customHeight="true" outlineLevel="0" collapsed="false">
      <c r="C690" s="25"/>
    </row>
    <row r="691" customFormat="false" ht="12.75" hidden="false" customHeight="true" outlineLevel="0" collapsed="false">
      <c r="C691" s="25"/>
    </row>
    <row r="692" customFormat="false" ht="12.75" hidden="false" customHeight="true" outlineLevel="0" collapsed="false">
      <c r="C692" s="25"/>
    </row>
    <row r="693" customFormat="false" ht="12.75" hidden="false" customHeight="true" outlineLevel="0" collapsed="false">
      <c r="C693" s="25"/>
    </row>
    <row r="694" customFormat="false" ht="12.75" hidden="false" customHeight="true" outlineLevel="0" collapsed="false">
      <c r="C694" s="25"/>
    </row>
    <row r="695" customFormat="false" ht="12.75" hidden="false" customHeight="true" outlineLevel="0" collapsed="false">
      <c r="C695" s="25"/>
    </row>
    <row r="696" customFormat="false" ht="12.75" hidden="false" customHeight="true" outlineLevel="0" collapsed="false">
      <c r="C696" s="25"/>
    </row>
    <row r="697" customFormat="false" ht="12.75" hidden="false" customHeight="true" outlineLevel="0" collapsed="false">
      <c r="C697" s="25"/>
    </row>
    <row r="698" customFormat="false" ht="12.75" hidden="false" customHeight="true" outlineLevel="0" collapsed="false">
      <c r="C698" s="25"/>
    </row>
    <row r="699" customFormat="false" ht="12.75" hidden="false" customHeight="true" outlineLevel="0" collapsed="false">
      <c r="C699" s="25"/>
    </row>
    <row r="700" customFormat="false" ht="12.75" hidden="false" customHeight="true" outlineLevel="0" collapsed="false">
      <c r="C700" s="25"/>
    </row>
    <row r="701" customFormat="false" ht="12.75" hidden="false" customHeight="true" outlineLevel="0" collapsed="false">
      <c r="C701" s="25"/>
    </row>
    <row r="702" customFormat="false" ht="12.75" hidden="false" customHeight="true" outlineLevel="0" collapsed="false">
      <c r="C702" s="25"/>
    </row>
    <row r="703" customFormat="false" ht="12.75" hidden="false" customHeight="true" outlineLevel="0" collapsed="false">
      <c r="C703" s="25"/>
    </row>
    <row r="704" customFormat="false" ht="12.75" hidden="false" customHeight="true" outlineLevel="0" collapsed="false">
      <c r="C704" s="25"/>
    </row>
    <row r="705" customFormat="false" ht="12.75" hidden="false" customHeight="true" outlineLevel="0" collapsed="false">
      <c r="C705" s="25"/>
    </row>
    <row r="706" customFormat="false" ht="12.75" hidden="false" customHeight="true" outlineLevel="0" collapsed="false">
      <c r="C706" s="25"/>
    </row>
    <row r="707" customFormat="false" ht="12.75" hidden="false" customHeight="true" outlineLevel="0" collapsed="false">
      <c r="C707" s="25"/>
    </row>
    <row r="708" customFormat="false" ht="12.75" hidden="false" customHeight="true" outlineLevel="0" collapsed="false">
      <c r="C708" s="25"/>
    </row>
    <row r="709" customFormat="false" ht="12.75" hidden="false" customHeight="true" outlineLevel="0" collapsed="false">
      <c r="C709" s="25"/>
    </row>
    <row r="710" customFormat="false" ht="12.75" hidden="false" customHeight="true" outlineLevel="0" collapsed="false">
      <c r="C710" s="25"/>
    </row>
    <row r="711" customFormat="false" ht="12.75" hidden="false" customHeight="true" outlineLevel="0" collapsed="false">
      <c r="C711" s="25"/>
    </row>
    <row r="712" customFormat="false" ht="12.75" hidden="false" customHeight="true" outlineLevel="0" collapsed="false">
      <c r="C712" s="25"/>
    </row>
    <row r="713" customFormat="false" ht="12.75" hidden="false" customHeight="true" outlineLevel="0" collapsed="false">
      <c r="C713" s="25"/>
    </row>
    <row r="714" customFormat="false" ht="12.75" hidden="false" customHeight="true" outlineLevel="0" collapsed="false">
      <c r="C714" s="25"/>
    </row>
    <row r="715" customFormat="false" ht="12.75" hidden="false" customHeight="true" outlineLevel="0" collapsed="false">
      <c r="C715" s="25"/>
    </row>
    <row r="716" customFormat="false" ht="12.75" hidden="false" customHeight="true" outlineLevel="0" collapsed="false">
      <c r="C716" s="25"/>
    </row>
    <row r="717" customFormat="false" ht="12.75" hidden="false" customHeight="true" outlineLevel="0" collapsed="false">
      <c r="C717" s="25"/>
    </row>
    <row r="718" customFormat="false" ht="12.75" hidden="false" customHeight="true" outlineLevel="0" collapsed="false">
      <c r="C718" s="25"/>
    </row>
    <row r="719" customFormat="false" ht="12.75" hidden="false" customHeight="true" outlineLevel="0" collapsed="false">
      <c r="C719" s="25"/>
    </row>
    <row r="720" customFormat="false" ht="12.75" hidden="false" customHeight="true" outlineLevel="0" collapsed="false">
      <c r="C720" s="25"/>
    </row>
    <row r="721" customFormat="false" ht="12.75" hidden="false" customHeight="true" outlineLevel="0" collapsed="false">
      <c r="C721" s="25"/>
    </row>
    <row r="722" customFormat="false" ht="12.75" hidden="false" customHeight="true" outlineLevel="0" collapsed="false">
      <c r="C722" s="25"/>
    </row>
    <row r="723" customFormat="false" ht="12.75" hidden="false" customHeight="true" outlineLevel="0" collapsed="false">
      <c r="C723" s="25"/>
    </row>
    <row r="724" customFormat="false" ht="12.75" hidden="false" customHeight="true" outlineLevel="0" collapsed="false">
      <c r="C724" s="25"/>
    </row>
    <row r="725" customFormat="false" ht="12.75" hidden="false" customHeight="true" outlineLevel="0" collapsed="false">
      <c r="C725" s="25"/>
    </row>
    <row r="726" customFormat="false" ht="12.75" hidden="false" customHeight="true" outlineLevel="0" collapsed="false">
      <c r="C726" s="25"/>
    </row>
    <row r="727" customFormat="false" ht="12.75" hidden="false" customHeight="true" outlineLevel="0" collapsed="false">
      <c r="C727" s="25"/>
    </row>
    <row r="728" customFormat="false" ht="12.75" hidden="false" customHeight="true" outlineLevel="0" collapsed="false">
      <c r="C728" s="25"/>
    </row>
    <row r="729" customFormat="false" ht="12.75" hidden="false" customHeight="true" outlineLevel="0" collapsed="false">
      <c r="C729" s="25"/>
    </row>
    <row r="730" customFormat="false" ht="12.75" hidden="false" customHeight="true" outlineLevel="0" collapsed="false">
      <c r="C730" s="25"/>
    </row>
    <row r="731" customFormat="false" ht="12.75" hidden="false" customHeight="true" outlineLevel="0" collapsed="false">
      <c r="C731" s="25"/>
    </row>
    <row r="732" customFormat="false" ht="12.75" hidden="false" customHeight="true" outlineLevel="0" collapsed="false">
      <c r="C732" s="25"/>
    </row>
    <row r="733" customFormat="false" ht="12.75" hidden="false" customHeight="true" outlineLevel="0" collapsed="false">
      <c r="C733" s="25"/>
    </row>
    <row r="734" customFormat="false" ht="12.75" hidden="false" customHeight="true" outlineLevel="0" collapsed="false">
      <c r="C734" s="25"/>
    </row>
    <row r="735" customFormat="false" ht="12.75" hidden="false" customHeight="true" outlineLevel="0" collapsed="false">
      <c r="C735" s="25"/>
    </row>
    <row r="736" customFormat="false" ht="12.75" hidden="false" customHeight="true" outlineLevel="0" collapsed="false">
      <c r="C736" s="25"/>
    </row>
    <row r="737" customFormat="false" ht="12.75" hidden="false" customHeight="true" outlineLevel="0" collapsed="false">
      <c r="C737" s="25"/>
    </row>
    <row r="738" customFormat="false" ht="12.75" hidden="false" customHeight="true" outlineLevel="0" collapsed="false">
      <c r="C738" s="25"/>
    </row>
    <row r="739" customFormat="false" ht="12.75" hidden="false" customHeight="true" outlineLevel="0" collapsed="false">
      <c r="C739" s="25"/>
    </row>
    <row r="740" customFormat="false" ht="12.75" hidden="false" customHeight="true" outlineLevel="0" collapsed="false">
      <c r="C740" s="25"/>
    </row>
    <row r="741" customFormat="false" ht="12.75" hidden="false" customHeight="true" outlineLevel="0" collapsed="false">
      <c r="C741" s="25"/>
    </row>
    <row r="742" customFormat="false" ht="12.75" hidden="false" customHeight="true" outlineLevel="0" collapsed="false">
      <c r="C742" s="25"/>
    </row>
    <row r="743" customFormat="false" ht="12.75" hidden="false" customHeight="true" outlineLevel="0" collapsed="false">
      <c r="C743" s="25"/>
    </row>
    <row r="744" customFormat="false" ht="12.75" hidden="false" customHeight="true" outlineLevel="0" collapsed="false">
      <c r="C744" s="25"/>
    </row>
    <row r="745" customFormat="false" ht="12.75" hidden="false" customHeight="true" outlineLevel="0" collapsed="false">
      <c r="C745" s="25"/>
    </row>
    <row r="746" customFormat="false" ht="12.75" hidden="false" customHeight="true" outlineLevel="0" collapsed="false">
      <c r="C746" s="25"/>
    </row>
    <row r="747" customFormat="false" ht="12.75" hidden="false" customHeight="true" outlineLevel="0" collapsed="false">
      <c r="C747" s="25"/>
    </row>
    <row r="748" customFormat="false" ht="12.75" hidden="false" customHeight="true" outlineLevel="0" collapsed="false">
      <c r="C748" s="25"/>
    </row>
    <row r="749" customFormat="false" ht="12.75" hidden="false" customHeight="true" outlineLevel="0" collapsed="false">
      <c r="C749" s="25"/>
    </row>
    <row r="750" customFormat="false" ht="12.75" hidden="false" customHeight="true" outlineLevel="0" collapsed="false">
      <c r="C750" s="25"/>
    </row>
    <row r="751" customFormat="false" ht="12.75" hidden="false" customHeight="true" outlineLevel="0" collapsed="false">
      <c r="C751" s="25"/>
    </row>
    <row r="752" customFormat="false" ht="12.75" hidden="false" customHeight="true" outlineLevel="0" collapsed="false">
      <c r="C752" s="25"/>
    </row>
    <row r="753" customFormat="false" ht="12.75" hidden="false" customHeight="true" outlineLevel="0" collapsed="false">
      <c r="C753" s="25"/>
    </row>
    <row r="754" customFormat="false" ht="12.75" hidden="false" customHeight="true" outlineLevel="0" collapsed="false">
      <c r="C754" s="25"/>
    </row>
    <row r="755" customFormat="false" ht="12.75" hidden="false" customHeight="true" outlineLevel="0" collapsed="false">
      <c r="C755" s="25"/>
    </row>
    <row r="756" customFormat="false" ht="12.75" hidden="false" customHeight="true" outlineLevel="0" collapsed="false">
      <c r="C756" s="25"/>
    </row>
    <row r="757" customFormat="false" ht="12.75" hidden="false" customHeight="true" outlineLevel="0" collapsed="false">
      <c r="C757" s="25"/>
    </row>
    <row r="758" customFormat="false" ht="12.75" hidden="false" customHeight="true" outlineLevel="0" collapsed="false">
      <c r="C758" s="25"/>
    </row>
    <row r="759" customFormat="false" ht="12.75" hidden="false" customHeight="true" outlineLevel="0" collapsed="false">
      <c r="C759" s="25"/>
    </row>
    <row r="760" customFormat="false" ht="12.75" hidden="false" customHeight="true" outlineLevel="0" collapsed="false">
      <c r="C760" s="25"/>
    </row>
    <row r="761" customFormat="false" ht="12.75" hidden="false" customHeight="true" outlineLevel="0" collapsed="false">
      <c r="C761" s="25"/>
    </row>
    <row r="762" customFormat="false" ht="12.75" hidden="false" customHeight="true" outlineLevel="0" collapsed="false">
      <c r="C762" s="25"/>
    </row>
    <row r="763" customFormat="false" ht="12.75" hidden="false" customHeight="true" outlineLevel="0" collapsed="false">
      <c r="C763" s="25"/>
    </row>
    <row r="764" customFormat="false" ht="12.75" hidden="false" customHeight="true" outlineLevel="0" collapsed="false">
      <c r="C764" s="25"/>
    </row>
    <row r="765" customFormat="false" ht="12.75" hidden="false" customHeight="true" outlineLevel="0" collapsed="false">
      <c r="C765" s="25"/>
    </row>
    <row r="766" customFormat="false" ht="12.75" hidden="false" customHeight="true" outlineLevel="0" collapsed="false">
      <c r="C766" s="25"/>
    </row>
    <row r="767" customFormat="false" ht="12.75" hidden="false" customHeight="true" outlineLevel="0" collapsed="false">
      <c r="C767" s="25"/>
    </row>
    <row r="768" customFormat="false" ht="12.75" hidden="false" customHeight="true" outlineLevel="0" collapsed="false">
      <c r="C768" s="25"/>
    </row>
    <row r="769" customFormat="false" ht="12.75" hidden="false" customHeight="true" outlineLevel="0" collapsed="false">
      <c r="C769" s="25"/>
    </row>
    <row r="770" customFormat="false" ht="12.75" hidden="false" customHeight="true" outlineLevel="0" collapsed="false">
      <c r="C770" s="25"/>
    </row>
    <row r="771" customFormat="false" ht="12.75" hidden="false" customHeight="true" outlineLevel="0" collapsed="false">
      <c r="C771" s="25"/>
    </row>
    <row r="772" customFormat="false" ht="12.75" hidden="false" customHeight="true" outlineLevel="0" collapsed="false">
      <c r="C772" s="25"/>
    </row>
    <row r="773" customFormat="false" ht="12.75" hidden="false" customHeight="true" outlineLevel="0" collapsed="false">
      <c r="C773" s="25"/>
    </row>
    <row r="774" customFormat="false" ht="12.75" hidden="false" customHeight="true" outlineLevel="0" collapsed="false">
      <c r="C774" s="25"/>
    </row>
    <row r="775" customFormat="false" ht="12.75" hidden="false" customHeight="true" outlineLevel="0" collapsed="false">
      <c r="C775" s="25"/>
    </row>
    <row r="776" customFormat="false" ht="12.75" hidden="false" customHeight="true" outlineLevel="0" collapsed="false">
      <c r="C776" s="25"/>
    </row>
    <row r="777" customFormat="false" ht="12.75" hidden="false" customHeight="true" outlineLevel="0" collapsed="false">
      <c r="C777" s="25"/>
    </row>
    <row r="778" customFormat="false" ht="12.75" hidden="false" customHeight="true" outlineLevel="0" collapsed="false">
      <c r="C778" s="25"/>
    </row>
    <row r="779" customFormat="false" ht="12.75" hidden="false" customHeight="true" outlineLevel="0" collapsed="false">
      <c r="C779" s="25"/>
    </row>
    <row r="780" customFormat="false" ht="12.75" hidden="false" customHeight="true" outlineLevel="0" collapsed="false">
      <c r="C780" s="25"/>
    </row>
    <row r="781" customFormat="false" ht="12.75" hidden="false" customHeight="true" outlineLevel="0" collapsed="false">
      <c r="C781" s="25"/>
    </row>
    <row r="782" customFormat="false" ht="12.75" hidden="false" customHeight="true" outlineLevel="0" collapsed="false">
      <c r="C782" s="25"/>
    </row>
    <row r="783" customFormat="false" ht="12.75" hidden="false" customHeight="true" outlineLevel="0" collapsed="false">
      <c r="C783" s="25"/>
    </row>
    <row r="784" customFormat="false" ht="12.75" hidden="false" customHeight="true" outlineLevel="0" collapsed="false">
      <c r="C784" s="25"/>
    </row>
    <row r="785" customFormat="false" ht="12.75" hidden="false" customHeight="true" outlineLevel="0" collapsed="false">
      <c r="C785" s="25"/>
    </row>
    <row r="786" customFormat="false" ht="12.75" hidden="false" customHeight="true" outlineLevel="0" collapsed="false">
      <c r="C786" s="25"/>
    </row>
    <row r="787" customFormat="false" ht="12.75" hidden="false" customHeight="true" outlineLevel="0" collapsed="false">
      <c r="C787" s="25"/>
    </row>
    <row r="788" customFormat="false" ht="12.75" hidden="false" customHeight="true" outlineLevel="0" collapsed="false">
      <c r="C788" s="25"/>
    </row>
    <row r="789" customFormat="false" ht="12.75" hidden="false" customHeight="true" outlineLevel="0" collapsed="false">
      <c r="C789" s="25"/>
    </row>
    <row r="790" customFormat="false" ht="12.75" hidden="false" customHeight="true" outlineLevel="0" collapsed="false">
      <c r="C790" s="25"/>
    </row>
    <row r="791" customFormat="false" ht="12.75" hidden="false" customHeight="true" outlineLevel="0" collapsed="false">
      <c r="C791" s="25"/>
    </row>
    <row r="792" customFormat="false" ht="12.75" hidden="false" customHeight="true" outlineLevel="0" collapsed="false">
      <c r="C792" s="25"/>
    </row>
    <row r="793" customFormat="false" ht="12.75" hidden="false" customHeight="true" outlineLevel="0" collapsed="false">
      <c r="C793" s="25"/>
    </row>
    <row r="794" customFormat="false" ht="12.75" hidden="false" customHeight="true" outlineLevel="0" collapsed="false">
      <c r="C794" s="25"/>
    </row>
    <row r="795" customFormat="false" ht="12.75" hidden="false" customHeight="true" outlineLevel="0" collapsed="false">
      <c r="C795" s="25"/>
    </row>
    <row r="796" customFormat="false" ht="12.75" hidden="false" customHeight="true" outlineLevel="0" collapsed="false">
      <c r="C796" s="25"/>
    </row>
    <row r="797" customFormat="false" ht="12.75" hidden="false" customHeight="true" outlineLevel="0" collapsed="false">
      <c r="C797" s="25"/>
    </row>
    <row r="798" customFormat="false" ht="12.75" hidden="false" customHeight="true" outlineLevel="0" collapsed="false">
      <c r="C798" s="25"/>
    </row>
    <row r="799" customFormat="false" ht="12.75" hidden="false" customHeight="true" outlineLevel="0" collapsed="false">
      <c r="C799" s="25"/>
    </row>
    <row r="800" customFormat="false" ht="12.75" hidden="false" customHeight="true" outlineLevel="0" collapsed="false">
      <c r="C800" s="25"/>
    </row>
    <row r="801" customFormat="false" ht="12.75" hidden="false" customHeight="true" outlineLevel="0" collapsed="false">
      <c r="C801" s="25"/>
    </row>
    <row r="802" customFormat="false" ht="12.75" hidden="false" customHeight="true" outlineLevel="0" collapsed="false">
      <c r="C802" s="25"/>
    </row>
    <row r="803" customFormat="false" ht="12.75" hidden="false" customHeight="true" outlineLevel="0" collapsed="false">
      <c r="C803" s="25"/>
    </row>
    <row r="804" customFormat="false" ht="12.75" hidden="false" customHeight="true" outlineLevel="0" collapsed="false">
      <c r="C804" s="25"/>
    </row>
    <row r="805" customFormat="false" ht="12.75" hidden="false" customHeight="true" outlineLevel="0" collapsed="false">
      <c r="C805" s="25"/>
    </row>
    <row r="806" customFormat="false" ht="12.75" hidden="false" customHeight="true" outlineLevel="0" collapsed="false">
      <c r="C806" s="25"/>
    </row>
    <row r="807" customFormat="false" ht="12.75" hidden="false" customHeight="true" outlineLevel="0" collapsed="false">
      <c r="C807" s="25"/>
    </row>
    <row r="808" customFormat="false" ht="12.75" hidden="false" customHeight="true" outlineLevel="0" collapsed="false">
      <c r="C808" s="25"/>
    </row>
    <row r="809" customFormat="false" ht="12.75" hidden="false" customHeight="true" outlineLevel="0" collapsed="false">
      <c r="C809" s="25"/>
    </row>
    <row r="810" customFormat="false" ht="12.75" hidden="false" customHeight="true" outlineLevel="0" collapsed="false">
      <c r="C810" s="25"/>
    </row>
    <row r="811" customFormat="false" ht="12.75" hidden="false" customHeight="true" outlineLevel="0" collapsed="false">
      <c r="C811" s="25"/>
    </row>
    <row r="812" customFormat="false" ht="12.75" hidden="false" customHeight="true" outlineLevel="0" collapsed="false">
      <c r="C812" s="25"/>
    </row>
    <row r="813" customFormat="false" ht="12.75" hidden="false" customHeight="true" outlineLevel="0" collapsed="false">
      <c r="C813" s="25"/>
    </row>
    <row r="814" customFormat="false" ht="12.75" hidden="false" customHeight="true" outlineLevel="0" collapsed="false">
      <c r="C814" s="25"/>
    </row>
    <row r="815" customFormat="false" ht="12.75" hidden="false" customHeight="true" outlineLevel="0" collapsed="false">
      <c r="C815" s="25"/>
    </row>
    <row r="816" customFormat="false" ht="12.75" hidden="false" customHeight="true" outlineLevel="0" collapsed="false">
      <c r="C816" s="25"/>
    </row>
    <row r="817" customFormat="false" ht="12.75" hidden="false" customHeight="true" outlineLevel="0" collapsed="false">
      <c r="C817" s="25"/>
    </row>
    <row r="818" customFormat="false" ht="12.75" hidden="false" customHeight="true" outlineLevel="0" collapsed="false">
      <c r="C818" s="25"/>
    </row>
    <row r="819" customFormat="false" ht="12.75" hidden="false" customHeight="true" outlineLevel="0" collapsed="false">
      <c r="C819" s="25"/>
    </row>
    <row r="820" customFormat="false" ht="12.75" hidden="false" customHeight="true" outlineLevel="0" collapsed="false">
      <c r="C820" s="25"/>
    </row>
    <row r="821" customFormat="false" ht="12.75" hidden="false" customHeight="true" outlineLevel="0" collapsed="false">
      <c r="C821" s="25"/>
    </row>
    <row r="822" customFormat="false" ht="12.75" hidden="false" customHeight="true" outlineLevel="0" collapsed="false">
      <c r="C822" s="25"/>
    </row>
    <row r="823" customFormat="false" ht="12.75" hidden="false" customHeight="true" outlineLevel="0" collapsed="false">
      <c r="C823" s="25"/>
    </row>
    <row r="824" customFormat="false" ht="12.75" hidden="false" customHeight="true" outlineLevel="0" collapsed="false">
      <c r="C824" s="25"/>
    </row>
    <row r="825" customFormat="false" ht="12.75" hidden="false" customHeight="true" outlineLevel="0" collapsed="false">
      <c r="C825" s="25"/>
    </row>
    <row r="826" customFormat="false" ht="12.75" hidden="false" customHeight="true" outlineLevel="0" collapsed="false">
      <c r="C826" s="25"/>
    </row>
    <row r="827" customFormat="false" ht="12.75" hidden="false" customHeight="true" outlineLevel="0" collapsed="false">
      <c r="C827" s="25"/>
    </row>
    <row r="828" customFormat="false" ht="12.75" hidden="false" customHeight="true" outlineLevel="0" collapsed="false">
      <c r="C828" s="25"/>
    </row>
    <row r="829" customFormat="false" ht="12.75" hidden="false" customHeight="true" outlineLevel="0" collapsed="false">
      <c r="C829" s="25"/>
    </row>
    <row r="830" customFormat="false" ht="12.75" hidden="false" customHeight="true" outlineLevel="0" collapsed="false">
      <c r="C830" s="25"/>
    </row>
    <row r="831" customFormat="false" ht="12.75" hidden="false" customHeight="true" outlineLevel="0" collapsed="false">
      <c r="C831" s="25"/>
    </row>
    <row r="832" customFormat="false" ht="12.75" hidden="false" customHeight="true" outlineLevel="0" collapsed="false">
      <c r="C832" s="25"/>
    </row>
    <row r="833" customFormat="false" ht="12.75" hidden="false" customHeight="true" outlineLevel="0" collapsed="false">
      <c r="C833" s="25"/>
    </row>
    <row r="834" customFormat="false" ht="12.75" hidden="false" customHeight="true" outlineLevel="0" collapsed="false">
      <c r="C834" s="25"/>
    </row>
    <row r="835" customFormat="false" ht="12.75" hidden="false" customHeight="true" outlineLevel="0" collapsed="false">
      <c r="C835" s="25"/>
    </row>
    <row r="836" customFormat="false" ht="12.75" hidden="false" customHeight="true" outlineLevel="0" collapsed="false">
      <c r="C836" s="25"/>
    </row>
    <row r="837" customFormat="false" ht="12.75" hidden="false" customHeight="true" outlineLevel="0" collapsed="false">
      <c r="C837" s="25"/>
    </row>
    <row r="838" customFormat="false" ht="12.75" hidden="false" customHeight="true" outlineLevel="0" collapsed="false">
      <c r="C838" s="25"/>
    </row>
    <row r="839" customFormat="false" ht="12.75" hidden="false" customHeight="true" outlineLevel="0" collapsed="false">
      <c r="C839" s="25"/>
    </row>
    <row r="840" customFormat="false" ht="12.75" hidden="false" customHeight="true" outlineLevel="0" collapsed="false">
      <c r="C840" s="25"/>
    </row>
    <row r="841" customFormat="false" ht="12.75" hidden="false" customHeight="true" outlineLevel="0" collapsed="false">
      <c r="C841" s="25"/>
    </row>
    <row r="842" customFormat="false" ht="12.75" hidden="false" customHeight="true" outlineLevel="0" collapsed="false">
      <c r="C842" s="25"/>
    </row>
    <row r="843" customFormat="false" ht="12.75" hidden="false" customHeight="true" outlineLevel="0" collapsed="false">
      <c r="C843" s="25"/>
    </row>
    <row r="844" customFormat="false" ht="12.75" hidden="false" customHeight="true" outlineLevel="0" collapsed="false">
      <c r="C844" s="25"/>
    </row>
    <row r="845" customFormat="false" ht="12.75" hidden="false" customHeight="true" outlineLevel="0" collapsed="false">
      <c r="C845" s="25"/>
    </row>
    <row r="846" customFormat="false" ht="12.75" hidden="false" customHeight="true" outlineLevel="0" collapsed="false">
      <c r="C846" s="25"/>
    </row>
    <row r="847" customFormat="false" ht="12.75" hidden="false" customHeight="true" outlineLevel="0" collapsed="false">
      <c r="C847" s="25"/>
    </row>
    <row r="848" customFormat="false" ht="12.75" hidden="false" customHeight="true" outlineLevel="0" collapsed="false">
      <c r="C848" s="25"/>
    </row>
    <row r="849" customFormat="false" ht="12.75" hidden="false" customHeight="true" outlineLevel="0" collapsed="false">
      <c r="C849" s="25"/>
    </row>
    <row r="850" customFormat="false" ht="12.75" hidden="false" customHeight="true" outlineLevel="0" collapsed="false">
      <c r="C850" s="25"/>
    </row>
    <row r="851" customFormat="false" ht="12.75" hidden="false" customHeight="true" outlineLevel="0" collapsed="false">
      <c r="C851" s="25"/>
    </row>
    <row r="852" customFormat="false" ht="12.75" hidden="false" customHeight="true" outlineLevel="0" collapsed="false">
      <c r="C852" s="25"/>
    </row>
    <row r="853" customFormat="false" ht="12.75" hidden="false" customHeight="true" outlineLevel="0" collapsed="false">
      <c r="C853" s="25"/>
    </row>
    <row r="854" customFormat="false" ht="12.75" hidden="false" customHeight="true" outlineLevel="0" collapsed="false">
      <c r="C854" s="25"/>
    </row>
    <row r="855" customFormat="false" ht="12.75" hidden="false" customHeight="true" outlineLevel="0" collapsed="false">
      <c r="C855" s="25"/>
    </row>
    <row r="856" customFormat="false" ht="12.75" hidden="false" customHeight="true" outlineLevel="0" collapsed="false">
      <c r="C856" s="25"/>
    </row>
    <row r="857" customFormat="false" ht="12.75" hidden="false" customHeight="true" outlineLevel="0" collapsed="false">
      <c r="C857" s="25"/>
    </row>
    <row r="858" customFormat="false" ht="12.75" hidden="false" customHeight="true" outlineLevel="0" collapsed="false">
      <c r="C858" s="25"/>
    </row>
    <row r="859" customFormat="false" ht="12.75" hidden="false" customHeight="true" outlineLevel="0" collapsed="false">
      <c r="C859" s="25"/>
    </row>
    <row r="860" customFormat="false" ht="12.75" hidden="false" customHeight="true" outlineLevel="0" collapsed="false">
      <c r="C860" s="25"/>
    </row>
    <row r="861" customFormat="false" ht="12.75" hidden="false" customHeight="true" outlineLevel="0" collapsed="false">
      <c r="C861" s="25"/>
    </row>
    <row r="862" customFormat="false" ht="12.75" hidden="false" customHeight="true" outlineLevel="0" collapsed="false">
      <c r="C862" s="25"/>
    </row>
    <row r="863" customFormat="false" ht="12.75" hidden="false" customHeight="true" outlineLevel="0" collapsed="false">
      <c r="C863" s="25"/>
    </row>
    <row r="864" customFormat="false" ht="12.75" hidden="false" customHeight="true" outlineLevel="0" collapsed="false">
      <c r="C864" s="25"/>
    </row>
    <row r="865" customFormat="false" ht="12.75" hidden="false" customHeight="true" outlineLevel="0" collapsed="false">
      <c r="C865" s="25"/>
    </row>
    <row r="866" customFormat="false" ht="12.75" hidden="false" customHeight="true" outlineLevel="0" collapsed="false">
      <c r="C866" s="25"/>
    </row>
    <row r="867" customFormat="false" ht="12.75" hidden="false" customHeight="true" outlineLevel="0" collapsed="false">
      <c r="C867" s="25"/>
    </row>
    <row r="868" customFormat="false" ht="12.75" hidden="false" customHeight="true" outlineLevel="0" collapsed="false">
      <c r="C868" s="25"/>
    </row>
    <row r="869" customFormat="false" ht="12.75" hidden="false" customHeight="true" outlineLevel="0" collapsed="false">
      <c r="C869" s="25"/>
    </row>
    <row r="870" customFormat="false" ht="12.75" hidden="false" customHeight="true" outlineLevel="0" collapsed="false">
      <c r="C870" s="25"/>
    </row>
    <row r="871" customFormat="false" ht="12.75" hidden="false" customHeight="true" outlineLevel="0" collapsed="false">
      <c r="C871" s="25"/>
    </row>
    <row r="872" customFormat="false" ht="12.75" hidden="false" customHeight="true" outlineLevel="0" collapsed="false">
      <c r="C872" s="25"/>
    </row>
    <row r="873" customFormat="false" ht="12.75" hidden="false" customHeight="true" outlineLevel="0" collapsed="false">
      <c r="C873" s="25"/>
    </row>
    <row r="874" customFormat="false" ht="12.75" hidden="false" customHeight="true" outlineLevel="0" collapsed="false">
      <c r="C874" s="25"/>
    </row>
    <row r="875" customFormat="false" ht="12.75" hidden="false" customHeight="true" outlineLevel="0" collapsed="false">
      <c r="C875" s="25"/>
    </row>
    <row r="876" customFormat="false" ht="12.75" hidden="false" customHeight="true" outlineLevel="0" collapsed="false">
      <c r="C876" s="25"/>
    </row>
    <row r="877" customFormat="false" ht="12.75" hidden="false" customHeight="true" outlineLevel="0" collapsed="false">
      <c r="C877" s="25"/>
    </row>
    <row r="878" customFormat="false" ht="12.75" hidden="false" customHeight="true" outlineLevel="0" collapsed="false">
      <c r="C878" s="25"/>
    </row>
    <row r="879" customFormat="false" ht="12.75" hidden="false" customHeight="true" outlineLevel="0" collapsed="false">
      <c r="C879" s="25"/>
    </row>
    <row r="880" customFormat="false" ht="12.75" hidden="false" customHeight="true" outlineLevel="0" collapsed="false">
      <c r="C880" s="25"/>
    </row>
    <row r="881" customFormat="false" ht="12.75" hidden="false" customHeight="true" outlineLevel="0" collapsed="false">
      <c r="C881" s="25"/>
    </row>
    <row r="882" customFormat="false" ht="12.75" hidden="false" customHeight="true" outlineLevel="0" collapsed="false">
      <c r="C882" s="25"/>
    </row>
    <row r="883" customFormat="false" ht="12.75" hidden="false" customHeight="true" outlineLevel="0" collapsed="false">
      <c r="C883" s="25"/>
    </row>
    <row r="884" customFormat="false" ht="12.75" hidden="false" customHeight="true" outlineLevel="0" collapsed="false">
      <c r="C884" s="25"/>
    </row>
    <row r="885" customFormat="false" ht="12.75" hidden="false" customHeight="true" outlineLevel="0" collapsed="false">
      <c r="C885" s="25"/>
    </row>
    <row r="886" customFormat="false" ht="12.75" hidden="false" customHeight="true" outlineLevel="0" collapsed="false">
      <c r="C886" s="25"/>
    </row>
    <row r="887" customFormat="false" ht="12.75" hidden="false" customHeight="true" outlineLevel="0" collapsed="false">
      <c r="C887" s="25"/>
    </row>
    <row r="888" customFormat="false" ht="12.75" hidden="false" customHeight="true" outlineLevel="0" collapsed="false">
      <c r="C888" s="25"/>
    </row>
    <row r="889" customFormat="false" ht="12.75" hidden="false" customHeight="true" outlineLevel="0" collapsed="false">
      <c r="C889" s="25"/>
    </row>
    <row r="890" customFormat="false" ht="12.75" hidden="false" customHeight="true" outlineLevel="0" collapsed="false">
      <c r="C890" s="25"/>
    </row>
    <row r="891" customFormat="false" ht="12.75" hidden="false" customHeight="true" outlineLevel="0" collapsed="false">
      <c r="C891" s="25"/>
    </row>
    <row r="892" customFormat="false" ht="12.75" hidden="false" customHeight="true" outlineLevel="0" collapsed="false">
      <c r="C892" s="25"/>
    </row>
    <row r="893" customFormat="false" ht="12.75" hidden="false" customHeight="true" outlineLevel="0" collapsed="false">
      <c r="C893" s="25"/>
    </row>
    <row r="894" customFormat="false" ht="12.75" hidden="false" customHeight="true" outlineLevel="0" collapsed="false">
      <c r="C894" s="25"/>
    </row>
    <row r="895" customFormat="false" ht="12.75" hidden="false" customHeight="true" outlineLevel="0" collapsed="false">
      <c r="C895" s="25"/>
    </row>
    <row r="896" customFormat="false" ht="12.75" hidden="false" customHeight="true" outlineLevel="0" collapsed="false">
      <c r="C896" s="25"/>
    </row>
    <row r="897" customFormat="false" ht="12.75" hidden="false" customHeight="true" outlineLevel="0" collapsed="false">
      <c r="C897" s="25"/>
    </row>
    <row r="898" customFormat="false" ht="12.75" hidden="false" customHeight="true" outlineLevel="0" collapsed="false">
      <c r="C898" s="25"/>
    </row>
    <row r="899" customFormat="false" ht="12.75" hidden="false" customHeight="true" outlineLevel="0" collapsed="false">
      <c r="C899" s="25"/>
    </row>
    <row r="900" customFormat="false" ht="12.75" hidden="false" customHeight="true" outlineLevel="0" collapsed="false">
      <c r="C900" s="25"/>
    </row>
    <row r="901" customFormat="false" ht="12.75" hidden="false" customHeight="true" outlineLevel="0" collapsed="false">
      <c r="C901" s="25"/>
    </row>
    <row r="902" customFormat="false" ht="12.75" hidden="false" customHeight="true" outlineLevel="0" collapsed="false">
      <c r="C902" s="25"/>
    </row>
    <row r="903" customFormat="false" ht="12.75" hidden="false" customHeight="true" outlineLevel="0" collapsed="false">
      <c r="C903" s="25"/>
    </row>
    <row r="904" customFormat="false" ht="12.75" hidden="false" customHeight="true" outlineLevel="0" collapsed="false">
      <c r="C904" s="25"/>
    </row>
    <row r="905" customFormat="false" ht="12.75" hidden="false" customHeight="true" outlineLevel="0" collapsed="false">
      <c r="C905" s="25"/>
    </row>
    <row r="906" customFormat="false" ht="12.75" hidden="false" customHeight="true" outlineLevel="0" collapsed="false">
      <c r="C906" s="25"/>
    </row>
    <row r="907" customFormat="false" ht="12.75" hidden="false" customHeight="true" outlineLevel="0" collapsed="false">
      <c r="C907" s="25"/>
    </row>
    <row r="908" customFormat="false" ht="12.75" hidden="false" customHeight="true" outlineLevel="0" collapsed="false">
      <c r="C908" s="25"/>
    </row>
    <row r="909" customFormat="false" ht="12.75" hidden="false" customHeight="true" outlineLevel="0" collapsed="false">
      <c r="C909" s="25"/>
    </row>
    <row r="910" customFormat="false" ht="12.75" hidden="false" customHeight="true" outlineLevel="0" collapsed="false">
      <c r="C910" s="25"/>
    </row>
    <row r="911" customFormat="false" ht="12.75" hidden="false" customHeight="true" outlineLevel="0" collapsed="false">
      <c r="C911" s="25"/>
    </row>
    <row r="912" customFormat="false" ht="12.75" hidden="false" customHeight="true" outlineLevel="0" collapsed="false">
      <c r="C912" s="25"/>
    </row>
    <row r="913" customFormat="false" ht="12.75" hidden="false" customHeight="true" outlineLevel="0" collapsed="false">
      <c r="C913" s="25"/>
    </row>
    <row r="914" customFormat="false" ht="12.75" hidden="false" customHeight="true" outlineLevel="0" collapsed="false">
      <c r="C914" s="25"/>
    </row>
    <row r="915" customFormat="false" ht="12.75" hidden="false" customHeight="true" outlineLevel="0" collapsed="false">
      <c r="C915" s="25"/>
    </row>
    <row r="916" customFormat="false" ht="12.75" hidden="false" customHeight="true" outlineLevel="0" collapsed="false">
      <c r="C916" s="25"/>
    </row>
    <row r="917" customFormat="false" ht="12.75" hidden="false" customHeight="true" outlineLevel="0" collapsed="false">
      <c r="C917" s="25"/>
    </row>
    <row r="918" customFormat="false" ht="12.75" hidden="false" customHeight="true" outlineLevel="0" collapsed="false">
      <c r="C918" s="25"/>
    </row>
    <row r="919" customFormat="false" ht="12.75" hidden="false" customHeight="true" outlineLevel="0" collapsed="false">
      <c r="C919" s="25"/>
    </row>
    <row r="920" customFormat="false" ht="12.75" hidden="false" customHeight="true" outlineLevel="0" collapsed="false">
      <c r="C920" s="25"/>
    </row>
    <row r="921" customFormat="false" ht="12.75" hidden="false" customHeight="true" outlineLevel="0" collapsed="false">
      <c r="C921" s="25"/>
    </row>
    <row r="922" customFormat="false" ht="12.75" hidden="false" customHeight="true" outlineLevel="0" collapsed="false">
      <c r="C922" s="25"/>
    </row>
    <row r="923" customFormat="false" ht="12.75" hidden="false" customHeight="true" outlineLevel="0" collapsed="false">
      <c r="C923" s="25"/>
    </row>
    <row r="924" customFormat="false" ht="12.75" hidden="false" customHeight="true" outlineLevel="0" collapsed="false">
      <c r="C924" s="25"/>
    </row>
    <row r="925" customFormat="false" ht="12.75" hidden="false" customHeight="true" outlineLevel="0" collapsed="false">
      <c r="C925" s="25"/>
    </row>
    <row r="926" customFormat="false" ht="12.75" hidden="false" customHeight="true" outlineLevel="0" collapsed="false">
      <c r="C926" s="25"/>
    </row>
    <row r="927" customFormat="false" ht="12.75" hidden="false" customHeight="true" outlineLevel="0" collapsed="false">
      <c r="C927" s="25"/>
    </row>
    <row r="928" customFormat="false" ht="12.75" hidden="false" customHeight="true" outlineLevel="0" collapsed="false">
      <c r="C928" s="25"/>
    </row>
    <row r="929" customFormat="false" ht="12.75" hidden="false" customHeight="true" outlineLevel="0" collapsed="false">
      <c r="C929" s="25"/>
    </row>
    <row r="930" customFormat="false" ht="12.75" hidden="false" customHeight="true" outlineLevel="0" collapsed="false">
      <c r="C930" s="25"/>
    </row>
    <row r="931" customFormat="false" ht="12.75" hidden="false" customHeight="true" outlineLevel="0" collapsed="false">
      <c r="C931" s="25"/>
    </row>
    <row r="932" customFormat="false" ht="12.75" hidden="false" customHeight="true" outlineLevel="0" collapsed="false">
      <c r="C932" s="25"/>
    </row>
    <row r="933" customFormat="false" ht="12.75" hidden="false" customHeight="true" outlineLevel="0" collapsed="false">
      <c r="C933" s="25"/>
    </row>
    <row r="934" customFormat="false" ht="12.75" hidden="false" customHeight="true" outlineLevel="0" collapsed="false">
      <c r="C934" s="25"/>
    </row>
    <row r="935" customFormat="false" ht="12.75" hidden="false" customHeight="true" outlineLevel="0" collapsed="false">
      <c r="C935" s="25"/>
    </row>
    <row r="936" customFormat="false" ht="12.75" hidden="false" customHeight="true" outlineLevel="0" collapsed="false">
      <c r="C936" s="25"/>
    </row>
    <row r="937" customFormat="false" ht="12.75" hidden="false" customHeight="true" outlineLevel="0" collapsed="false">
      <c r="C937" s="25"/>
    </row>
    <row r="938" customFormat="false" ht="12.75" hidden="false" customHeight="true" outlineLevel="0" collapsed="false">
      <c r="C938" s="25"/>
    </row>
    <row r="939" customFormat="false" ht="12.75" hidden="false" customHeight="true" outlineLevel="0" collapsed="false">
      <c r="C939" s="25"/>
    </row>
    <row r="940" customFormat="false" ht="12.75" hidden="false" customHeight="true" outlineLevel="0" collapsed="false">
      <c r="C940" s="25"/>
    </row>
    <row r="941" customFormat="false" ht="12.75" hidden="false" customHeight="true" outlineLevel="0" collapsed="false">
      <c r="C941" s="25"/>
    </row>
    <row r="942" customFormat="false" ht="12.75" hidden="false" customHeight="true" outlineLevel="0" collapsed="false">
      <c r="C942" s="25"/>
    </row>
    <row r="943" customFormat="false" ht="12.75" hidden="false" customHeight="true" outlineLevel="0" collapsed="false">
      <c r="C943" s="25"/>
    </row>
    <row r="944" customFormat="false" ht="12.75" hidden="false" customHeight="true" outlineLevel="0" collapsed="false">
      <c r="C944" s="25"/>
    </row>
    <row r="945" customFormat="false" ht="12.75" hidden="false" customHeight="true" outlineLevel="0" collapsed="false">
      <c r="C945" s="25"/>
    </row>
    <row r="946" customFormat="false" ht="12.75" hidden="false" customHeight="true" outlineLevel="0" collapsed="false">
      <c r="C946" s="25"/>
    </row>
    <row r="947" customFormat="false" ht="12.75" hidden="false" customHeight="true" outlineLevel="0" collapsed="false">
      <c r="C947" s="25"/>
    </row>
    <row r="948" customFormat="false" ht="12.75" hidden="false" customHeight="true" outlineLevel="0" collapsed="false">
      <c r="C948" s="25"/>
    </row>
    <row r="949" customFormat="false" ht="12.75" hidden="false" customHeight="true" outlineLevel="0" collapsed="false">
      <c r="C949" s="25"/>
    </row>
    <row r="950" customFormat="false" ht="12.75" hidden="false" customHeight="true" outlineLevel="0" collapsed="false">
      <c r="C950" s="25"/>
    </row>
    <row r="951" customFormat="false" ht="12.75" hidden="false" customHeight="true" outlineLevel="0" collapsed="false">
      <c r="C951" s="25"/>
    </row>
    <row r="952" customFormat="false" ht="12.75" hidden="false" customHeight="true" outlineLevel="0" collapsed="false">
      <c r="C952" s="25"/>
    </row>
    <row r="953" customFormat="false" ht="12.75" hidden="false" customHeight="true" outlineLevel="0" collapsed="false">
      <c r="C953" s="25"/>
    </row>
    <row r="954" customFormat="false" ht="12.75" hidden="false" customHeight="true" outlineLevel="0" collapsed="false">
      <c r="C954" s="25"/>
    </row>
    <row r="955" customFormat="false" ht="12.75" hidden="false" customHeight="true" outlineLevel="0" collapsed="false">
      <c r="C955" s="25"/>
    </row>
    <row r="956" customFormat="false" ht="12.75" hidden="false" customHeight="true" outlineLevel="0" collapsed="false">
      <c r="C956" s="25"/>
    </row>
    <row r="957" customFormat="false" ht="12.75" hidden="false" customHeight="true" outlineLevel="0" collapsed="false">
      <c r="C957" s="25"/>
    </row>
    <row r="958" customFormat="false" ht="12.75" hidden="false" customHeight="true" outlineLevel="0" collapsed="false">
      <c r="C958" s="25"/>
    </row>
    <row r="959" customFormat="false" ht="12.75" hidden="false" customHeight="true" outlineLevel="0" collapsed="false">
      <c r="C959" s="25"/>
    </row>
    <row r="960" customFormat="false" ht="12.75" hidden="false" customHeight="true" outlineLevel="0" collapsed="false">
      <c r="C960" s="25"/>
    </row>
    <row r="961" customFormat="false" ht="12.75" hidden="false" customHeight="true" outlineLevel="0" collapsed="false">
      <c r="C961" s="25"/>
    </row>
    <row r="962" customFormat="false" ht="12.75" hidden="false" customHeight="true" outlineLevel="0" collapsed="false">
      <c r="C962" s="25"/>
    </row>
    <row r="963" customFormat="false" ht="12.75" hidden="false" customHeight="true" outlineLevel="0" collapsed="false">
      <c r="C963" s="25"/>
    </row>
    <row r="964" customFormat="false" ht="12.75" hidden="false" customHeight="true" outlineLevel="0" collapsed="false">
      <c r="C964" s="25"/>
    </row>
    <row r="965" customFormat="false" ht="12.75" hidden="false" customHeight="true" outlineLevel="0" collapsed="false">
      <c r="C965" s="25"/>
    </row>
    <row r="966" customFormat="false" ht="12.75" hidden="false" customHeight="true" outlineLevel="0" collapsed="false">
      <c r="C966" s="25"/>
    </row>
    <row r="967" customFormat="false" ht="12.75" hidden="false" customHeight="true" outlineLevel="0" collapsed="false">
      <c r="C967" s="25"/>
    </row>
    <row r="968" customFormat="false" ht="12.75" hidden="false" customHeight="true" outlineLevel="0" collapsed="false">
      <c r="C968" s="25"/>
    </row>
    <row r="969" customFormat="false" ht="12.75" hidden="false" customHeight="true" outlineLevel="0" collapsed="false">
      <c r="C969" s="25"/>
    </row>
    <row r="970" customFormat="false" ht="12.75" hidden="false" customHeight="true" outlineLevel="0" collapsed="false">
      <c r="C970" s="25"/>
    </row>
    <row r="971" customFormat="false" ht="12.75" hidden="false" customHeight="true" outlineLevel="0" collapsed="false">
      <c r="C971" s="25"/>
    </row>
    <row r="972" customFormat="false" ht="12.75" hidden="false" customHeight="true" outlineLevel="0" collapsed="false">
      <c r="C972" s="25"/>
    </row>
    <row r="973" customFormat="false" ht="12.75" hidden="false" customHeight="true" outlineLevel="0" collapsed="false">
      <c r="C973" s="25"/>
    </row>
    <row r="974" customFormat="false" ht="12.75" hidden="false" customHeight="true" outlineLevel="0" collapsed="false">
      <c r="C974" s="25"/>
    </row>
    <row r="975" customFormat="false" ht="12.75" hidden="false" customHeight="true" outlineLevel="0" collapsed="false">
      <c r="C975" s="25"/>
    </row>
    <row r="976" customFormat="false" ht="12.75" hidden="false" customHeight="true" outlineLevel="0" collapsed="false">
      <c r="C976" s="25"/>
    </row>
    <row r="977" customFormat="false" ht="12.75" hidden="false" customHeight="true" outlineLevel="0" collapsed="false">
      <c r="C977" s="25"/>
    </row>
    <row r="978" customFormat="false" ht="12.75" hidden="false" customHeight="true" outlineLevel="0" collapsed="false">
      <c r="C978" s="25"/>
    </row>
    <row r="979" customFormat="false" ht="12.75" hidden="false" customHeight="true" outlineLevel="0" collapsed="false">
      <c r="C979" s="25"/>
    </row>
    <row r="980" customFormat="false" ht="12.75" hidden="false" customHeight="true" outlineLevel="0" collapsed="false">
      <c r="C980" s="25"/>
    </row>
    <row r="981" customFormat="false" ht="12.75" hidden="false" customHeight="true" outlineLevel="0" collapsed="false">
      <c r="C981" s="25"/>
    </row>
    <row r="982" customFormat="false" ht="12.75" hidden="false" customHeight="true" outlineLevel="0" collapsed="false">
      <c r="C982" s="25"/>
    </row>
    <row r="983" customFormat="false" ht="12.75" hidden="false" customHeight="true" outlineLevel="0" collapsed="false">
      <c r="C983" s="25"/>
    </row>
    <row r="984" customFormat="false" ht="12.75" hidden="false" customHeight="true" outlineLevel="0" collapsed="false">
      <c r="C984" s="25"/>
    </row>
    <row r="985" customFormat="false" ht="12.75" hidden="false" customHeight="true" outlineLevel="0" collapsed="false">
      <c r="C985" s="25"/>
    </row>
    <row r="986" customFormat="false" ht="12.75" hidden="false" customHeight="true" outlineLevel="0" collapsed="false">
      <c r="C986" s="25"/>
    </row>
    <row r="987" customFormat="false" ht="12.75" hidden="false" customHeight="true" outlineLevel="0" collapsed="false">
      <c r="C987" s="25"/>
    </row>
    <row r="988" customFormat="false" ht="12.75" hidden="false" customHeight="true" outlineLevel="0" collapsed="false">
      <c r="C988" s="25"/>
    </row>
    <row r="989" customFormat="false" ht="12.75" hidden="false" customHeight="true" outlineLevel="0" collapsed="false">
      <c r="C989" s="25"/>
    </row>
    <row r="990" customFormat="false" ht="12.75" hidden="false" customHeight="true" outlineLevel="0" collapsed="false">
      <c r="C990" s="25"/>
    </row>
    <row r="991" customFormat="false" ht="12.75" hidden="false" customHeight="true" outlineLevel="0" collapsed="false">
      <c r="C991" s="25"/>
    </row>
    <row r="992" customFormat="false" ht="12.75" hidden="false" customHeight="true" outlineLevel="0" collapsed="false">
      <c r="C992" s="25"/>
    </row>
    <row r="993" customFormat="false" ht="12.75" hidden="false" customHeight="true" outlineLevel="0" collapsed="false">
      <c r="C993" s="25"/>
    </row>
    <row r="994" customFormat="false" ht="12.75" hidden="false" customHeight="true" outlineLevel="0" collapsed="false">
      <c r="C994" s="25"/>
    </row>
    <row r="995" customFormat="false" ht="12.75" hidden="false" customHeight="true" outlineLevel="0" collapsed="false">
      <c r="C995" s="25"/>
    </row>
    <row r="996" customFormat="false" ht="12.75" hidden="false" customHeight="true" outlineLevel="0" collapsed="false">
      <c r="C996" s="25"/>
    </row>
    <row r="997" customFormat="false" ht="12.75" hidden="false" customHeight="true" outlineLevel="0" collapsed="false">
      <c r="C997" s="25"/>
    </row>
  </sheetData>
  <printOptions headings="false" gridLines="false" gridLinesSet="true" horizontalCentered="false" verticalCentered="false"/>
  <pageMargins left="0.7875" right="0.7875" top="1.025" bottom="1.025"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91</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pt-BR</dc:language>
  <cp:lastModifiedBy/>
  <dcterms:modified xsi:type="dcterms:W3CDTF">2022-02-23T20:53:55Z</dcterms:modified>
  <cp:revision>5</cp:revision>
  <dc:subject/>
  <dc:title/>
</cp:coreProperties>
</file>